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修回\"/>
    </mc:Choice>
  </mc:AlternateContent>
  <xr:revisionPtr revIDLastSave="0" documentId="13_ncr:1_{718C92C0-871E-4831-AEB6-963F18FF9680}" xr6:coauthVersionLast="47" xr6:coauthVersionMax="47" xr10:uidLastSave="{00000000-0000-0000-0000-000000000000}"/>
  <bookViews>
    <workbookView xWindow="-108" yWindow="-108" windowWidth="23256" windowHeight="12576" activeTab="5" xr2:uid="{00000000-000D-0000-FFFF-FFFF00000000}"/>
  </bookViews>
  <sheets>
    <sheet name="Table S1" sheetId="1" r:id="rId1"/>
    <sheet name="Table S2" sheetId="2" r:id="rId2"/>
    <sheet name="Table S3" sheetId="3" r:id="rId3"/>
    <sheet name="Table S4" sheetId="4" r:id="rId4"/>
    <sheet name="Table S5" sheetId="5" r:id="rId5"/>
    <sheet name="Table S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4" l="1"/>
  <c r="C18" i="4"/>
  <c r="B18" i="4"/>
  <c r="C17" i="4"/>
  <c r="D17" i="4"/>
  <c r="B17" i="4"/>
  <c r="C7" i="4"/>
  <c r="D7" i="4"/>
  <c r="B7" i="4"/>
  <c r="C12" i="4"/>
  <c r="D12" i="4"/>
  <c r="B12" i="4"/>
  <c r="L4" i="2"/>
  <c r="C4" i="2"/>
  <c r="D4" i="2" s="1"/>
  <c r="E4" i="2" s="1"/>
  <c r="F4" i="2" s="1"/>
  <c r="G4" i="2" s="1"/>
  <c r="H4" i="2" s="1"/>
  <c r="I4" i="2" s="1"/>
  <c r="J4" i="2" s="1"/>
  <c r="K4" i="2" s="1"/>
  <c r="AI10" i="1"/>
  <c r="AJ10" i="1"/>
  <c r="AJ4" i="1"/>
  <c r="AJ5" i="1"/>
  <c r="AJ6" i="1"/>
  <c r="AJ7" i="1"/>
  <c r="AJ8" i="1"/>
  <c r="AJ9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I4" i="1"/>
  <c r="AI5" i="1"/>
  <c r="AI6" i="1"/>
  <c r="AI7" i="1"/>
  <c r="AI8" i="1"/>
  <c r="AI9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J3" i="1"/>
  <c r="AI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W3" i="1"/>
  <c r="V3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I5" i="1"/>
  <c r="J4" i="1"/>
  <c r="I4" i="1"/>
  <c r="J3" i="1"/>
  <c r="I3" i="1"/>
  <c r="K15" i="1" l="1"/>
  <c r="K23" i="1"/>
  <c r="K7" i="1"/>
  <c r="K5" i="1"/>
  <c r="AK3" i="1"/>
  <c r="X3" i="1"/>
  <c r="X5" i="1"/>
  <c r="K10" i="1"/>
  <c r="K4" i="1"/>
  <c r="K8" i="1"/>
  <c r="K12" i="1"/>
  <c r="K16" i="1"/>
  <c r="K20" i="1"/>
  <c r="X6" i="1"/>
  <c r="X12" i="1"/>
  <c r="AK26" i="1"/>
  <c r="AK22" i="1"/>
  <c r="X29" i="1"/>
  <c r="X28" i="1"/>
  <c r="X25" i="1"/>
  <c r="X24" i="1"/>
  <c r="X21" i="1"/>
  <c r="K29" i="1"/>
  <c r="K27" i="1"/>
  <c r="K28" i="1"/>
  <c r="K26" i="1"/>
  <c r="K21" i="1"/>
  <c r="K24" i="1"/>
  <c r="K18" i="1"/>
  <c r="AK18" i="1"/>
  <c r="AK14" i="1"/>
  <c r="X20" i="1"/>
  <c r="X17" i="1"/>
  <c r="X16" i="1"/>
  <c r="X13" i="1"/>
  <c r="K19" i="1"/>
  <c r="X27" i="1"/>
  <c r="X23" i="1"/>
  <c r="X19" i="1"/>
  <c r="X15" i="1"/>
  <c r="AK29" i="1"/>
  <c r="AK25" i="1"/>
  <c r="AK21" i="1"/>
  <c r="AK17" i="1"/>
  <c r="AK13" i="1"/>
  <c r="K3" i="1"/>
  <c r="K25" i="1"/>
  <c r="X26" i="1"/>
  <c r="X22" i="1"/>
  <c r="X18" i="1"/>
  <c r="X14" i="1"/>
  <c r="AK27" i="1"/>
  <c r="AK23" i="1"/>
  <c r="AK19" i="1"/>
  <c r="AK15" i="1"/>
  <c r="AK11" i="1"/>
  <c r="AK6" i="1"/>
  <c r="AK28" i="1"/>
  <c r="AK24" i="1"/>
  <c r="AK20" i="1"/>
  <c r="AK16" i="1"/>
  <c r="AK12" i="1"/>
  <c r="AK10" i="1"/>
  <c r="X7" i="1"/>
  <c r="K17" i="1"/>
  <c r="K13" i="1"/>
  <c r="AK7" i="1"/>
  <c r="AK9" i="1"/>
  <c r="AK8" i="1"/>
  <c r="AK5" i="1"/>
  <c r="AK4" i="1"/>
  <c r="X11" i="1"/>
  <c r="X10" i="1"/>
  <c r="X9" i="1"/>
  <c r="X8" i="1"/>
  <c r="X4" i="1"/>
  <c r="K11" i="1"/>
  <c r="K9" i="1"/>
  <c r="K6" i="1"/>
  <c r="K14" i="1"/>
  <c r="K22" i="1"/>
</calcChain>
</file>

<file path=xl/sharedStrings.xml><?xml version="1.0" encoding="utf-8"?>
<sst xmlns="http://schemas.openxmlformats.org/spreadsheetml/2006/main" count="723" uniqueCount="291">
  <si>
    <t>1.2m³/h</t>
    <phoneticPr fontId="2" type="noConversion"/>
  </si>
  <si>
    <t>0r/min</t>
    <phoneticPr fontId="2" type="noConversion"/>
  </si>
  <si>
    <t>163.32s</t>
    <phoneticPr fontId="2" type="noConversion"/>
  </si>
  <si>
    <t>700r/min</t>
    <phoneticPr fontId="2" type="noConversion"/>
  </si>
  <si>
    <t>a3</t>
  </si>
  <si>
    <t>1400r/min</t>
    <phoneticPr fontId="2" type="noConversion"/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</si>
  <si>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</si>
  <si>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</si>
  <si>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</si>
  <si>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</si>
  <si>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</si>
  <si>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</si>
  <si>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</si>
  <si>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</si>
  <si>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</si>
  <si>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</si>
  <si>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</si>
  <si>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</si>
  <si>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</si>
  <si>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</si>
  <si>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</si>
  <si>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</si>
  <si>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</si>
  <si>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</si>
  <si>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</si>
  <si>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</si>
  <si>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</si>
  <si>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</si>
  <si>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</si>
  <si>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</si>
  <si>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b1</t>
    <phoneticPr fontId="2" type="noConversion"/>
  </si>
  <si>
    <t>b2</t>
    <phoneticPr fontId="2" type="noConversion"/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</si>
  <si>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</si>
  <si>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</si>
  <si>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</si>
  <si>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</si>
  <si>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</si>
  <si>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</si>
  <si>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</si>
  <si>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</si>
  <si>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</si>
  <si>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</si>
  <si>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</si>
  <si>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</si>
  <si>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</si>
  <si>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</si>
  <si>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</si>
  <si>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</si>
  <si>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</si>
  <si>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</si>
  <si>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</si>
  <si>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</si>
  <si>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</si>
  <si>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</si>
  <si>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</si>
  <si>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</si>
  <si>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</si>
  <si>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c1</t>
    <phoneticPr fontId="2" type="noConversion"/>
  </si>
  <si>
    <t>c2</t>
    <phoneticPr fontId="2" type="noConversion"/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</si>
  <si>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</si>
  <si>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</si>
  <si>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</si>
  <si>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</si>
  <si>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</si>
  <si>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</si>
  <si>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</si>
  <si>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</si>
  <si>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</si>
  <si>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</si>
  <si>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</si>
  <si>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</si>
  <si>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</si>
  <si>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</si>
  <si>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</si>
  <si>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</si>
  <si>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</si>
  <si>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</si>
  <si>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</si>
  <si>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</si>
  <si>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</si>
  <si>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</si>
  <si>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</si>
  <si>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</si>
  <si>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</si>
  <si>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Experimental code</t>
  </si>
  <si>
    <t>Experimental code</t>
    <phoneticPr fontId="2" type="noConversion"/>
  </si>
  <si>
    <t>Powdery snow</t>
    <phoneticPr fontId="2" type="noConversion"/>
  </si>
  <si>
    <t>Slushy snow</t>
    <phoneticPr fontId="2" type="noConversion"/>
  </si>
  <si>
    <t>Icy snow</t>
    <phoneticPr fontId="2" type="noConversion"/>
  </si>
  <si>
    <t>The set temperature of the thermal medium</t>
  </si>
  <si>
    <t>The flow rate of the high-temperature-resistant pump</t>
  </si>
  <si>
    <t>The rotary speed of the scraper blades</t>
    <phoneticPr fontId="2" type="noConversion"/>
  </si>
  <si>
    <t>The melting time of snow/s</t>
    <phoneticPr fontId="2" type="noConversion"/>
  </si>
  <si>
    <r>
      <t>The change in temperature difference between the inlet and outlet of the heating plate after snow melts/</t>
    </r>
    <r>
      <rPr>
        <b/>
        <sz val="11"/>
        <color theme="1"/>
        <rFont val="Segoe UI Symbol"/>
        <family val="3"/>
      </rPr>
      <t>℃</t>
    </r>
    <phoneticPr fontId="2" type="noConversion"/>
  </si>
  <si>
    <r>
      <t>The inlet temperature of the heating plate before snow melts/</t>
    </r>
    <r>
      <rPr>
        <b/>
        <sz val="11"/>
        <color theme="1"/>
        <rFont val="Segoe UI Symbol"/>
        <family val="3"/>
      </rPr>
      <t>℃</t>
    </r>
    <phoneticPr fontId="2" type="noConversion"/>
  </si>
  <si>
    <r>
      <t>The outlet temperature of the heating plate before snow melts/</t>
    </r>
    <r>
      <rPr>
        <b/>
        <sz val="11"/>
        <color theme="1"/>
        <rFont val="Segoe UI Symbol"/>
        <family val="3"/>
      </rPr>
      <t>℃</t>
    </r>
    <phoneticPr fontId="2" type="noConversion"/>
  </si>
  <si>
    <r>
      <t>The outlet temperature of the heating plate after snow melts/</t>
    </r>
    <r>
      <rPr>
        <b/>
        <sz val="11"/>
        <color theme="1"/>
        <rFont val="Segoe UI Symbol"/>
        <family val="3"/>
      </rPr>
      <t>℃</t>
    </r>
    <phoneticPr fontId="2" type="noConversion"/>
  </si>
  <si>
    <r>
      <t>The temperature difference before  snow melts/</t>
    </r>
    <r>
      <rPr>
        <b/>
        <sz val="11"/>
        <color theme="1"/>
        <rFont val="黑体"/>
        <family val="3"/>
        <charset val="134"/>
      </rPr>
      <t>℃</t>
    </r>
  </si>
  <si>
    <r>
      <t>The temperature difference after snow melts/</t>
    </r>
    <r>
      <rPr>
        <b/>
        <sz val="11"/>
        <color theme="1"/>
        <rFont val="黑体"/>
        <family val="3"/>
        <charset val="134"/>
      </rPr>
      <t>℃</t>
    </r>
  </si>
  <si>
    <r>
      <t>The temperature of air inside the box/</t>
    </r>
    <r>
      <rPr>
        <b/>
        <sz val="11"/>
        <color theme="1"/>
        <rFont val="黑体"/>
        <family val="3"/>
        <charset val="134"/>
      </rPr>
      <t>℃</t>
    </r>
    <phoneticPr fontId="2" type="noConversion"/>
  </si>
  <si>
    <r>
      <t>The temperature of air inside the box/</t>
    </r>
    <r>
      <rPr>
        <b/>
        <sz val="11"/>
        <color theme="1"/>
        <rFont val="黑体"/>
        <family val="3"/>
        <charset val="134"/>
      </rPr>
      <t>℃</t>
    </r>
  </si>
  <si>
    <r>
      <t>100</t>
    </r>
    <r>
      <rPr>
        <sz val="11"/>
        <color theme="1"/>
        <rFont val="黑体"/>
        <family val="3"/>
        <charset val="134"/>
      </rPr>
      <t>℃</t>
    </r>
    <phoneticPr fontId="2" type="noConversion"/>
  </si>
  <si>
    <t>1.35m³/h</t>
    <phoneticPr fontId="2" type="noConversion"/>
  </si>
  <si>
    <t>1.5m³/h</t>
    <phoneticPr fontId="2" type="noConversion"/>
  </si>
  <si>
    <r>
      <t>170</t>
    </r>
    <r>
      <rPr>
        <sz val="11"/>
        <color theme="1"/>
        <rFont val="黑体"/>
        <family val="3"/>
        <charset val="134"/>
      </rPr>
      <t>℃</t>
    </r>
    <phoneticPr fontId="2" type="noConversion"/>
  </si>
  <si>
    <r>
      <t>240</t>
    </r>
    <r>
      <rPr>
        <sz val="11"/>
        <color theme="1"/>
        <rFont val="黑体"/>
        <family val="3"/>
        <charset val="134"/>
      </rPr>
      <t>℃</t>
    </r>
  </si>
  <si>
    <t>The mass of melted snow / kg</t>
    <phoneticPr fontId="2" type="noConversion"/>
  </si>
  <si>
    <t>a1</t>
    <phoneticPr fontId="2" type="noConversion"/>
  </si>
  <si>
    <t>a2</t>
    <phoneticPr fontId="2" type="noConversion"/>
  </si>
  <si>
    <t>d1</t>
    <phoneticPr fontId="2" type="noConversion"/>
  </si>
  <si>
    <t>d2</t>
    <phoneticPr fontId="2" type="noConversion"/>
  </si>
  <si>
    <t>170℃</t>
  </si>
  <si>
    <t>1.5m³/h</t>
  </si>
  <si>
    <t>1400r/min</t>
  </si>
  <si>
    <t>d3</t>
  </si>
  <si>
    <t>d4</t>
  </si>
  <si>
    <t>d5</t>
  </si>
  <si>
    <t>d6</t>
  </si>
  <si>
    <t>d7</t>
  </si>
  <si>
    <t>d8</t>
  </si>
  <si>
    <t>Mixed snow with different mass</t>
    <phoneticPr fontId="2" type="noConversion"/>
  </si>
  <si>
    <t>Date (Year-end)</t>
    <phoneticPr fontId="2" type="noConversion"/>
  </si>
  <si>
    <t>Age of the device</t>
    <phoneticPr fontId="2" type="noConversion"/>
  </si>
  <si>
    <t>Capital Assets</t>
    <phoneticPr fontId="2" type="noConversion"/>
  </si>
  <si>
    <t>Loan balance</t>
    <phoneticPr fontId="2" type="noConversion"/>
  </si>
  <si>
    <t>Inerest</t>
    <phoneticPr fontId="2" type="noConversion"/>
  </si>
  <si>
    <t>-2861.28</t>
    <phoneticPr fontId="2" type="noConversion"/>
  </si>
  <si>
    <t>-2231.28</t>
    <phoneticPr fontId="2" type="noConversion"/>
  </si>
  <si>
    <t>-1601.28</t>
    <phoneticPr fontId="2" type="noConversion"/>
  </si>
  <si>
    <t>-971.27</t>
    <phoneticPr fontId="2" type="noConversion"/>
  </si>
  <si>
    <t>-341.26</t>
    <phoneticPr fontId="2" type="noConversion"/>
  </si>
  <si>
    <t>Cash for capital assets</t>
    <phoneticPr fontId="2" type="noConversion"/>
  </si>
  <si>
    <t>-37500</t>
    <phoneticPr fontId="2" type="noConversion"/>
  </si>
  <si>
    <t>-17500</t>
    <phoneticPr fontId="2" type="noConversion"/>
  </si>
  <si>
    <t>-17500</t>
  </si>
  <si>
    <t>+6250</t>
    <phoneticPr fontId="2" type="noConversion"/>
  </si>
  <si>
    <t>Annual capital assets cost</t>
    <phoneticPr fontId="2" type="noConversion"/>
  </si>
  <si>
    <t>-20361.24</t>
    <phoneticPr fontId="2" type="noConversion"/>
  </si>
  <si>
    <t>Number of periods</t>
    <phoneticPr fontId="2" type="noConversion"/>
  </si>
  <si>
    <t>Date</t>
    <phoneticPr fontId="2" type="noConversion"/>
  </si>
  <si>
    <t>Total cost per month</t>
    <phoneticPr fontId="2" type="noConversion"/>
  </si>
  <si>
    <t>Inerest</t>
  </si>
  <si>
    <t>Pay for Principal</t>
  </si>
  <si>
    <t>Loan balance</t>
  </si>
  <si>
    <t>Operational life cycle cost for Capital Assets (unit: CNY)</t>
    <phoneticPr fontId="2" type="noConversion"/>
  </si>
  <si>
    <r>
      <t>Note: 1. Loan rate 3.6%, http://www.pbc.gov.cn/zhengcehuobisi/125207/125213/125440/3876551/5625417/index.html
2. Down payment 30%, https://www.gov.cn/zhengce/zhengceku/202404/content_6951582.htm
3. Residual value 4%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GB/T 14885-2010</t>
    </r>
    <phoneticPr fontId="2" type="noConversion"/>
  </si>
  <si>
    <t>Loan Statement (unit: CNY)</t>
    <phoneticPr fontId="2" type="noConversion"/>
  </si>
  <si>
    <t>Mechanical snow removal vehicles</t>
    <phoneticPr fontId="2" type="noConversion"/>
  </si>
  <si>
    <t>Snow-melting agents spreading vehicles</t>
    <phoneticPr fontId="2" type="noConversion"/>
  </si>
  <si>
    <t>The mobile ice-snow melting device</t>
    <phoneticPr fontId="2" type="noConversion"/>
  </si>
  <si>
    <t>Loadable vehicle</t>
    <phoneticPr fontId="2" type="noConversion"/>
  </si>
  <si>
    <t>Data source</t>
    <phoneticPr fontId="2" type="noConversion"/>
  </si>
  <si>
    <t>Statistical Yearbook of People's government of Yantai, https://www.yantai.gov.cn/art/2025/1/22/art_43178_3235336.html</t>
    <phoneticPr fontId="2" type="noConversion"/>
  </si>
  <si>
    <t>China Meteorological Administration, https://baijiahao.baidu.com/s?id=1816985314131847905</t>
    <phoneticPr fontId="2" type="noConversion"/>
  </si>
  <si>
    <t>Average snowfall days per year in Yantai City</t>
    <phoneticPr fontId="2" type="noConversion"/>
  </si>
  <si>
    <t>39 days</t>
    <phoneticPr fontId="2" type="noConversion"/>
  </si>
  <si>
    <t>Average snowfall</t>
    <phoneticPr fontId="2" type="noConversion"/>
  </si>
  <si>
    <t>10.4 mm</t>
    <phoneticPr fontId="2" type="noConversion"/>
  </si>
  <si>
    <t>Shandong Meteorological Bureau, 2023, http://sd.cma.gov.cn/xwzx_3497/qxkp/202312/t20231221_5965611.html</t>
    <phoneticPr fontId="2" type="noConversion"/>
  </si>
  <si>
    <t>Average annual capital assets cost 
(as of year-end)</t>
    <phoneticPr fontId="2" type="noConversion"/>
  </si>
  <si>
    <t>15 L/100 km</t>
    <phoneticPr fontId="2" type="noConversion"/>
  </si>
  <si>
    <t>https://product.360che.com/</t>
  </si>
  <si>
    <t>https://www.1688.com/</t>
  </si>
  <si>
    <t>IPCC SAR (Climate change 1995), https://www.ipcc.ch/report/ar2/wg1/</t>
    <phoneticPr fontId="2" type="noConversion"/>
  </si>
  <si>
    <t>Carbon emissions of diesel</t>
    <phoneticPr fontId="2" type="noConversion"/>
  </si>
  <si>
    <t>Fuel economy of Medium truck</t>
    <phoneticPr fontId="2" type="noConversion"/>
  </si>
  <si>
    <t>Fuel economy of Heavy dump truck</t>
    <phoneticPr fontId="2" type="noConversion"/>
  </si>
  <si>
    <t>50 L/100 km</t>
    <phoneticPr fontId="2" type="noConversion"/>
  </si>
  <si>
    <t>Fuel economy of diesel generator</t>
    <phoneticPr fontId="2" type="noConversion"/>
  </si>
  <si>
    <t>9.35 kW</t>
    <phoneticPr fontId="2" type="noConversion"/>
  </si>
  <si>
    <t>12 kW</t>
    <phoneticPr fontId="2" type="noConversion"/>
  </si>
  <si>
    <t>Working speeds of snow-melting agents spreading vehicle</t>
    <phoneticPr fontId="2" type="noConversion"/>
  </si>
  <si>
    <t>20 km/h</t>
    <phoneticPr fontId="2" type="noConversion"/>
  </si>
  <si>
    <t>Working speeds of mobile ice-snow melting device</t>
    <phoneticPr fontId="2" type="noConversion"/>
  </si>
  <si>
    <t>Working speeds of mechanical snow removal vehicles</t>
    <phoneticPr fontId="2" type="noConversion"/>
  </si>
  <si>
    <t>10 km/h</t>
    <phoneticPr fontId="2" type="noConversion"/>
  </si>
  <si>
    <t>Power of ice-snow melting device</t>
    <phoneticPr fontId="2" type="noConversion"/>
  </si>
  <si>
    <t>Power of agents spreading device</t>
    <phoneticPr fontId="2" type="noConversion"/>
  </si>
  <si>
    <t>The length of urban essential roads in Yantai City (4-lane)</t>
    <phoneticPr fontId="2" type="noConversion"/>
  </si>
  <si>
    <t>Actual operating conditions</t>
    <phoneticPr fontId="2" type="noConversion"/>
  </si>
  <si>
    <r>
      <t>2.778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e/L</t>
    </r>
    <phoneticPr fontId="2" type="noConversion"/>
  </si>
  <si>
    <t>Total CE of Manufacturing Stage</t>
    <phoneticPr fontId="2" type="noConversion"/>
  </si>
  <si>
    <t>Total CE of Operational Stage</t>
    <phoneticPr fontId="2" type="noConversion"/>
  </si>
  <si>
    <t>Total CE of Equipment disposal Stage</t>
    <phoneticPr fontId="2" type="noConversion"/>
  </si>
  <si>
    <t>Integrated devices</t>
    <phoneticPr fontId="2" type="noConversion"/>
  </si>
  <si>
    <t>Snow collection device</t>
    <phoneticPr fontId="2" type="noConversion"/>
  </si>
  <si>
    <t>Formula</t>
    <phoneticPr fontId="2" type="noConversion"/>
  </si>
  <si>
    <t>Results</t>
    <phoneticPr fontId="2" type="noConversion"/>
  </si>
  <si>
    <t>Loadable vehicle</t>
  </si>
  <si>
    <t>Integrated devices</t>
  </si>
  <si>
    <t>4.62 L/h (20 kW)</t>
    <phoneticPr fontId="2" type="noConversion"/>
  </si>
  <si>
    <t xml:space="preserve">Carbon emissions of manufacturing for steel </t>
    <phoneticPr fontId="2" type="noConversion"/>
  </si>
  <si>
    <t>Carbon emissions of manufacturing for plastic</t>
    <phoneticPr fontId="2" type="noConversion"/>
  </si>
  <si>
    <t>Environmental Impacts (Plastics Europe), https://plasticseurope.org/</t>
    <phoneticPr fontId="2" type="noConversion"/>
  </si>
  <si>
    <t>Steel Statistical Yearbook 2022 (Worldsteel), https://worldsteel.org/</t>
    <phoneticPr fontId="2" type="noConversion"/>
  </si>
  <si>
    <r>
      <t>150 kg × 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</si>
  <si>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350 kg × 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</si>
  <si>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t>Carbon emission of electricity consumption</t>
    <phoneticPr fontId="2" type="noConversion"/>
  </si>
  <si>
    <t>Guidelines for the Preparation of Provincial Greenhouse Gas Inventories (the Ministry of Ecology and Environment of the People's Republic of China), http://www.edcmep.org.cn/tzh/ptfb/zcbz/202106/P020210601177040314696.pdf</t>
    <phoneticPr fontId="2" type="noConversion"/>
  </si>
  <si>
    <r>
      <t>200 kWh × 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  <phoneticPr fontId="2" type="noConversion"/>
  </si>
  <si>
    <r>
      <t>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</si>
  <si>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t>IPCC 2006 Guidelines, https://www.ipcc-nggip.iges.or.jp/public/2006gl/</t>
    <phoneticPr fontId="2" type="noConversion"/>
  </si>
  <si>
    <t>Carbon emission of natural gas</t>
    <phoneticPr fontId="2" type="noConversion"/>
  </si>
  <si>
    <r>
      <t>10 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 xml:space="preserve"> × 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</si>
  <si>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r>
      <t>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</si>
  <si>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t>Worldsteel (60% reduction compared to virgin steel), https://worldsteel.org/</t>
    <phoneticPr fontId="2" type="noConversion"/>
  </si>
  <si>
    <r>
      <t>350 kg × 90% × (-1.3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</si>
  <si>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t>Unit</t>
    <phoneticPr fontId="2" type="noConversion"/>
  </si>
  <si>
    <r>
      <t>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</t>
    </r>
    <phoneticPr fontId="2" type="noConversion"/>
  </si>
  <si>
    <t>Carbon emission of Polyethylene incineration</t>
    <phoneticPr fontId="2" type="noConversion"/>
  </si>
  <si>
    <t>Carbon emission of Plastic landfills</t>
    <phoneticPr fontId="2" type="noConversion"/>
  </si>
  <si>
    <r>
      <t>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</si>
  <si>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</si>
  <si>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t>Warm model from US EPA, https://www.epa.gov/warm</t>
    <phoneticPr fontId="2" type="noConversion"/>
  </si>
  <si>
    <r>
      <t>150 kg × (70% × 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 + 30% × 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e/kg) </t>
    </r>
    <phoneticPr fontId="2" type="noConversion"/>
  </si>
  <si>
    <r>
      <t>12000 kg × 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</si>
  <si>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t>Carbon emissions of manufacturing for aluminium</t>
    <phoneticPr fontId="2" type="noConversion"/>
  </si>
  <si>
    <r>
      <t>8.24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</si>
  <si>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t>IPCC Emission factor database, https://www.ipcc-nggip.iges.or.jp/EFDB/find_ef.php</t>
    <phoneticPr fontId="2" type="noConversion"/>
  </si>
  <si>
    <r>
      <t>1500 kg × 8.24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</si>
  <si>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1500 kg × 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</si>
  <si>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500 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 xml:space="preserve"> × 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</si>
  <si>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t>Recycling carbon emission reduction factor for steel</t>
    <phoneticPr fontId="2" type="noConversion"/>
  </si>
  <si>
    <t>Recycling carbon emission reduction factor for aluminium</t>
    <phoneticPr fontId="2" type="noConversion"/>
  </si>
  <si>
    <r>
      <t>5.6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</si>
  <si>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t>Global Aluminium Recycling Data (International Aluminium Institute), 60% reduction compared to virgin aluminium, https://international-aluminium.org/international-aluminium-institute-publishes-global-recycling-data/</t>
    <phoneticPr fontId="2" type="noConversion"/>
  </si>
  <si>
    <r>
      <t>12000 kg × 90% × (-1.3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</si>
  <si>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1500 kg × 70% × (-5.6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</si>
  <si>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1500 kg × (70% × 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 + 30% × 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e/kg) </t>
    </r>
    <phoneticPr fontId="2" type="noConversion"/>
  </si>
  <si>
    <t>https://product.360che.com/</t>
    <phoneticPr fontId="2" type="noConversion"/>
  </si>
  <si>
    <t>Snow collection device</t>
  </si>
  <si>
    <t>Carbon emission of The mobile ice-snow melting device</t>
    <phoneticPr fontId="2" type="noConversion"/>
  </si>
  <si>
    <t>Carbon emission of Snow-melting agents spreading vehicles</t>
    <phoneticPr fontId="2" type="noConversion"/>
  </si>
  <si>
    <t>Carbon emission of Mechanical snow removal vehicles</t>
    <phoneticPr fontId="2" type="noConversion"/>
  </si>
  <si>
    <t>Steel</t>
    <phoneticPr fontId="2" type="noConversion"/>
  </si>
  <si>
    <t>Aluminium</t>
    <phoneticPr fontId="2" type="noConversion"/>
  </si>
  <si>
    <t>Plastic</t>
    <phoneticPr fontId="2" type="noConversion"/>
  </si>
  <si>
    <t>Electricity consumption</t>
    <phoneticPr fontId="2" type="noConversion"/>
  </si>
  <si>
    <t>Welding/spraying process (natural gas)</t>
    <phoneticPr fontId="2" type="noConversion"/>
  </si>
  <si>
    <t>Aluminium recycling</t>
    <phoneticPr fontId="2" type="noConversion"/>
  </si>
  <si>
    <t>Steel recycling</t>
    <phoneticPr fontId="2" type="noConversion"/>
  </si>
  <si>
    <t>Plastic disposal (incineration, landfill)</t>
    <phoneticPr fontId="2" type="noConversion"/>
  </si>
  <si>
    <r>
      <t>2400 kg × 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</si>
  <si>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300 kg × 8.24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</si>
  <si>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300 kg × 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</si>
  <si>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5000 kWh × 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</si>
  <si>
    <r>
      <t>1000 kWh × 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  <phoneticPr fontId="2" type="noConversion"/>
  </si>
  <si>
    <r>
      <t>100 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 xml:space="preserve"> × 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</si>
  <si>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r>
      <t>2400 kg × 90% × (-1.3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</si>
  <si>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300 kg × 70% × (-5.6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</si>
  <si>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300 kg × (70% × 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 + 30% × 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e/kg) </t>
    </r>
    <phoneticPr fontId="2" type="noConversion"/>
  </si>
  <si>
    <r>
      <t>960 kg × 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</si>
  <si>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240 kg × 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</si>
  <si>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480 kWh × 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  <phoneticPr fontId="2" type="noConversion"/>
  </si>
  <si>
    <r>
      <t>24 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 xml:space="preserve"> × 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</si>
  <si>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r>
      <t>960 kg × 90% × (-1.3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</si>
  <si>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240 kg × (70% × 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 + 30% × 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e/kg) </t>
    </r>
    <phoneticPr fontId="2" type="noConversion"/>
  </si>
  <si>
    <r>
      <t>240 kg × 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</si>
  <si>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60 kg × 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</si>
  <si>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120 kWh × 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  <phoneticPr fontId="2" type="noConversion"/>
  </si>
  <si>
    <r>
      <t>6 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 xml:space="preserve"> × 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</si>
  <si>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r>
      <t>240 kg × 90% × (-1.3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</si>
  <si>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60 kg × (70% × 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 + 30% × 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e/kg) </t>
    </r>
    <phoneticPr fontId="2" type="noConversion"/>
  </si>
  <si>
    <r>
      <t>160 kg × 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</si>
  <si>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40 kg × 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</si>
  <si>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80 kWh × 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  <phoneticPr fontId="2" type="noConversion"/>
  </si>
  <si>
    <r>
      <t>4 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 xml:space="preserve"> × 2.02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e/m</t>
    </r>
    <r>
      <rPr>
        <vertAlign val="superscript"/>
        <sz val="11"/>
        <color theme="1"/>
        <rFont val="Times New Roman"/>
        <family val="1"/>
      </rPr>
      <t>3</t>
    </r>
    <phoneticPr fontId="2" type="noConversion"/>
  </si>
  <si>
    <r>
      <t>160 kg × 90% × (-1.3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e/kg)</t>
    </r>
    <phoneticPr fontId="2" type="noConversion"/>
  </si>
  <si>
    <r>
      <t>40 kg × (70% × 2.8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 + 30% × 0.1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e/kg) </t>
    </r>
    <phoneticPr fontId="2" type="noConversion"/>
  </si>
  <si>
    <t>1177.3 km</t>
    <phoneticPr fontId="2" type="noConversion"/>
  </si>
  <si>
    <r>
      <t>1.85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</si>
  <si>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3.5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e/kg</t>
    </r>
    <phoneticPr fontId="2" type="noConversion"/>
  </si>
  <si>
    <r>
      <t>0.583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e/kWh</t>
    </r>
    <phoneticPr fontId="2" type="noConversion"/>
  </si>
  <si>
    <r>
      <t>1177.3 km × 2 ÷ 100 × 15 L/100 km × 2.778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e/L</t>
    </r>
    <phoneticPr fontId="2" type="noConversion"/>
  </si>
  <si>
    <r>
      <t>1177.3 km × 2 ÷ 20 × 4.62 L/h × 2.778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e/L</t>
    </r>
    <phoneticPr fontId="2" type="noConversion"/>
  </si>
  <si>
    <r>
      <t>1177.3 km × 2 ÷ 10 × 4.62 L/h × 2.778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e/L</t>
    </r>
    <phoneticPr fontId="2" type="noConversion"/>
  </si>
  <si>
    <t>Value</t>
    <phoneticPr fontId="2" type="noConversion"/>
  </si>
  <si>
    <r>
      <t>Life Cycle Carbon Emission (LCCE) Analysis (unit: kg CO</t>
    </r>
    <r>
      <rPr>
        <b/>
        <vertAlign val="subscript"/>
        <sz val="14"/>
        <color theme="1"/>
        <rFont val="Times New Roman"/>
        <family val="1"/>
      </rPr>
      <t>2</t>
    </r>
    <r>
      <rPr>
        <b/>
        <sz val="14"/>
        <color theme="1"/>
        <rFont val="Times New Roman"/>
        <family val="1"/>
      </rPr>
      <t>e)</t>
    </r>
    <phoneticPr fontId="2" type="noConversion"/>
  </si>
  <si>
    <t>Raw data in life cycle carbon emission analysis</t>
    <phoneticPr fontId="2" type="noConversion"/>
  </si>
  <si>
    <t>Calculation steps for life cycle carbon emission analysis</t>
    <phoneticPr fontId="2" type="noConversion"/>
  </si>
  <si>
    <t>Category</t>
    <phoneticPr fontId="2" type="noConversion"/>
  </si>
  <si>
    <t>Machine</t>
    <phoneticPr fontId="2" type="noConversion"/>
  </si>
  <si>
    <t>Devices</t>
    <phoneticPr fontId="2" type="noConversion"/>
  </si>
  <si>
    <t>Full life cycle carbon emission</t>
    <phoneticPr fontId="2" type="noConversion"/>
  </si>
  <si>
    <r>
      <t>3 × 1177.3 km × 4  ÷ 100 × 50 L/100 km × 2.778 kg CO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e/L</t>
    </r>
    <phoneticPr fontId="2" type="noConversion"/>
  </si>
  <si>
    <t>Manufacturing Phase</t>
    <phoneticPr fontId="2" type="noConversion"/>
  </si>
  <si>
    <t>Operational Phase (Single-run)</t>
    <phoneticPr fontId="2" type="noConversion"/>
  </si>
  <si>
    <t>Equipment disposal Phase</t>
    <phoneticPr fontId="2" type="noConversion"/>
  </si>
  <si>
    <t>The closing price of China's carbon market on 2023-12-29</t>
    <phoneticPr fontId="2" type="noConversion"/>
  </si>
  <si>
    <t>Shanghai Environment and Energy Exchange, https://www.cneeex.com/c/2023-12-29/494955.shtml</t>
    <phoneticPr fontId="2" type="noConversion"/>
  </si>
  <si>
    <t>79.42 RMB/ton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</si>
</sst>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yyyy\-mm\-dd;@"/>
  </numFmts>
  <fonts count="17" x14ac:knownFonts="1">
    <font>
      <sz val="11"/>
      <color theme="1"/>
      <name val="等线"/>
      <family val="2"/>
      <scheme val="minor"/>
    </font>
    <font>
      <sz val="11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b/>
      <sz val="11"/>
      <color theme="1"/>
      <name val="黑体"/>
      <family val="3"/>
      <charset val="134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Segoe UI Symbol"/>
      <family val="3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b/>
      <sz val="11"/>
      <name val="Times New Roman"/>
      <family val="1"/>
    </font>
    <font>
      <sz val="12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vertAlign val="subscript"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176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9"/>
  <sheetViews>
    <sheetView zoomScaleNormal="100" workbookViewId="0">
      <selection activeCell="E11" sqref="E11"/>
    </sheetView>
  </sheetViews>
  <sheetFormatPr defaultRowHeight="13.8" x14ac:dyDescent="0.25"/>
  <cols>
    <col min="1" max="1" width="8.88671875" style="5"/>
    <col min="2" max="2" width="9.33203125" style="5" bestFit="1" customWidth="1"/>
    <col min="3" max="3" width="11.6640625" style="5" bestFit="1" customWidth="1"/>
    <col min="4" max="4" width="10.5546875" style="5" bestFit="1" customWidth="1"/>
    <col min="5" max="5" width="8.5546875" style="5" bestFit="1" customWidth="1"/>
    <col min="6" max="6" width="14.88671875" style="5" bestFit="1" customWidth="1"/>
    <col min="7" max="7" width="11.88671875" style="5" bestFit="1" customWidth="1"/>
    <col min="8" max="8" width="14.88671875" style="5" bestFit="1" customWidth="1"/>
    <col min="9" max="9" width="11.6640625" style="5" bestFit="1" customWidth="1"/>
    <col min="10" max="10" width="10.44140625" style="5" bestFit="1" customWidth="1"/>
    <col min="11" max="11" width="22.109375" style="5" bestFit="1" customWidth="1"/>
    <col min="12" max="12" width="8.5546875" style="5" bestFit="1" customWidth="1"/>
    <col min="13" max="13" width="8.88671875" style="5"/>
    <col min="14" max="14" width="14.109375" style="5" bestFit="1" customWidth="1"/>
    <col min="15" max="15" width="8.5546875" style="5" bestFit="1" customWidth="1"/>
    <col min="16" max="16" width="9.21875" style="5" bestFit="1" customWidth="1"/>
    <col min="17" max="17" width="10.5546875" style="5" bestFit="1" customWidth="1"/>
    <col min="18" max="18" width="8.5546875" style="5" bestFit="1" customWidth="1"/>
    <col min="19" max="21" width="14.88671875" style="5" bestFit="1" customWidth="1"/>
    <col min="22" max="22" width="9.109375" style="5" customWidth="1"/>
    <col min="23" max="23" width="8.77734375" style="5" bestFit="1" customWidth="1"/>
    <col min="24" max="24" width="22.109375" style="5" bestFit="1" customWidth="1"/>
    <col min="25" max="25" width="8.5546875" style="5" bestFit="1" customWidth="1"/>
    <col min="26" max="26" width="8.88671875" style="5"/>
    <col min="27" max="27" width="10.44140625" style="5" bestFit="1" customWidth="1"/>
    <col min="28" max="28" width="8.5546875" style="5" bestFit="1" customWidth="1"/>
    <col min="29" max="29" width="9.21875" style="5" bestFit="1" customWidth="1"/>
    <col min="30" max="30" width="10.5546875" style="5" bestFit="1" customWidth="1"/>
    <col min="31" max="31" width="8.5546875" style="5" bestFit="1" customWidth="1"/>
    <col min="32" max="34" width="14.88671875" style="5" bestFit="1" customWidth="1"/>
    <col min="35" max="36" width="8.77734375" style="5" bestFit="1" customWidth="1"/>
    <col min="37" max="37" width="22.109375" style="5" bestFit="1" customWidth="1"/>
    <col min="38" max="38" width="8.5546875" style="5" bestFit="1" customWidth="1"/>
    <col min="39" max="44" width="8.88671875" style="5"/>
    <col min="45" max="45" width="16.77734375" style="5" customWidth="1"/>
    <col min="46" max="46" width="13" style="5" customWidth="1"/>
    <col min="47" max="47" width="14.33203125" style="5" customWidth="1"/>
    <col min="48" max="48" width="12.6640625" style="5" customWidth="1"/>
    <col min="49" max="49" width="13.21875" style="5" customWidth="1"/>
    <col min="50" max="50" width="19" style="5" customWidth="1"/>
    <col min="51" max="51" width="8.88671875" style="5"/>
    <col min="52" max="52" width="8.88671875" style="6"/>
    <col min="53" max="16384" width="8.88671875" style="5"/>
  </cols>
  <sheetData>
    <row r="1" spans="1:52" x14ac:dyDescent="0.25">
      <c r="A1" s="24" t="s">
        <v>86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  <c r="N1" s="24" t="s">
        <v>87</v>
      </c>
      <c r="O1" s="25"/>
      <c r="P1" s="25"/>
      <c r="Q1" s="25"/>
      <c r="R1" s="25"/>
      <c r="S1" s="25"/>
      <c r="T1" s="25"/>
      <c r="U1" s="25"/>
      <c r="V1" s="25"/>
      <c r="W1" s="25"/>
      <c r="X1" s="25"/>
      <c r="Y1" s="26"/>
      <c r="AA1" s="24" t="s">
        <v>88</v>
      </c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6"/>
      <c r="AM1" s="6"/>
      <c r="AN1" s="27" t="s">
        <v>120</v>
      </c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s="4" customFormat="1" ht="112.8" customHeight="1" x14ac:dyDescent="0.25">
      <c r="A2" s="1" t="s">
        <v>85</v>
      </c>
      <c r="B2" s="1" t="s">
        <v>89</v>
      </c>
      <c r="C2" s="1" t="s">
        <v>90</v>
      </c>
      <c r="D2" s="2" t="s">
        <v>91</v>
      </c>
      <c r="E2" s="1" t="s">
        <v>92</v>
      </c>
      <c r="F2" s="1" t="s">
        <v>94</v>
      </c>
      <c r="G2" s="1" t="s">
        <v>95</v>
      </c>
      <c r="H2" s="1" t="s">
        <v>96</v>
      </c>
      <c r="I2" s="1" t="s">
        <v>97</v>
      </c>
      <c r="J2" s="1" t="s">
        <v>98</v>
      </c>
      <c r="K2" s="1" t="s">
        <v>93</v>
      </c>
      <c r="L2" s="1" t="s">
        <v>99</v>
      </c>
      <c r="N2" s="1" t="s">
        <v>85</v>
      </c>
      <c r="O2" s="1" t="s">
        <v>89</v>
      </c>
      <c r="P2" s="1" t="s">
        <v>90</v>
      </c>
      <c r="Q2" s="2" t="s">
        <v>91</v>
      </c>
      <c r="R2" s="1" t="s">
        <v>92</v>
      </c>
      <c r="S2" s="1" t="s">
        <v>94</v>
      </c>
      <c r="T2" s="1" t="s">
        <v>95</v>
      </c>
      <c r="U2" s="1" t="s">
        <v>96</v>
      </c>
      <c r="V2" s="1" t="s">
        <v>97</v>
      </c>
      <c r="W2" s="1" t="s">
        <v>98</v>
      </c>
      <c r="X2" s="1" t="s">
        <v>93</v>
      </c>
      <c r="Y2" s="1" t="s">
        <v>100</v>
      </c>
      <c r="AA2" s="1" t="s">
        <v>84</v>
      </c>
      <c r="AB2" s="1" t="s">
        <v>89</v>
      </c>
      <c r="AC2" s="1" t="s">
        <v>90</v>
      </c>
      <c r="AD2" s="2" t="s">
        <v>91</v>
      </c>
      <c r="AE2" s="1" t="s">
        <v>92</v>
      </c>
      <c r="AF2" s="1" t="s">
        <v>94</v>
      </c>
      <c r="AG2" s="1" t="s">
        <v>95</v>
      </c>
      <c r="AH2" s="1" t="s">
        <v>96</v>
      </c>
      <c r="AI2" s="1" t="s">
        <v>97</v>
      </c>
      <c r="AJ2" s="1" t="s">
        <v>98</v>
      </c>
      <c r="AK2" s="1" t="s">
        <v>93</v>
      </c>
      <c r="AL2" s="1" t="s">
        <v>100</v>
      </c>
      <c r="AM2" s="3"/>
      <c r="AN2" s="1" t="s">
        <v>84</v>
      </c>
      <c r="AO2" s="1" t="s">
        <v>89</v>
      </c>
      <c r="AP2" s="1" t="s">
        <v>90</v>
      </c>
      <c r="AQ2" s="8" t="s">
        <v>91</v>
      </c>
      <c r="AR2" s="1" t="s">
        <v>92</v>
      </c>
      <c r="AS2" s="1" t="s">
        <v>94</v>
      </c>
      <c r="AT2" s="1" t="s">
        <v>95</v>
      </c>
      <c r="AU2" s="1" t="s">
        <v>96</v>
      </c>
      <c r="AV2" s="1" t="s">
        <v>97</v>
      </c>
      <c r="AW2" s="1" t="s">
        <v>98</v>
      </c>
      <c r="AX2" s="1" t="s">
        <v>93</v>
      </c>
      <c r="AY2" s="1" t="s">
        <v>100</v>
      </c>
      <c r="AZ2" s="1" t="s">
        <v>106</v>
      </c>
    </row>
    <row r="3" spans="1:52" ht="14.4" x14ac:dyDescent="0.25">
      <c r="A3" s="9" t="s">
        <v>107</v>
      </c>
      <c r="B3" s="7" t="s">
        <v>101</v>
      </c>
      <c r="C3" s="7" t="s">
        <v>0</v>
      </c>
      <c r="D3" s="7" t="s">
        <v>1</v>
      </c>
      <c r="E3" s="7" t="s">
        <v>2</v>
      </c>
      <c r="F3" s="7">
        <v>101.96</v>
      </c>
      <c r="G3" s="7">
        <v>85.57</v>
      </c>
      <c r="H3" s="7">
        <v>57.79</v>
      </c>
      <c r="I3" s="7">
        <f>F3-G3</f>
        <v>16.39</v>
      </c>
      <c r="J3" s="7">
        <f>F3-H3</f>
        <v>44.169999999999995</v>
      </c>
      <c r="K3" s="7">
        <f>J3-I3</f>
        <v>27.779999999999994</v>
      </c>
      <c r="L3" s="7">
        <v>53.49</v>
      </c>
      <c r="N3" s="7" t="s">
        <v>30</v>
      </c>
      <c r="O3" s="7" t="s">
        <v>101</v>
      </c>
      <c r="P3" s="7" t="s">
        <v>0</v>
      </c>
      <c r="Q3" s="7" t="s">
        <v>1</v>
      </c>
      <c r="R3" s="7">
        <v>123.6</v>
      </c>
      <c r="S3" s="7">
        <v>100.52</v>
      </c>
      <c r="T3" s="7">
        <v>94.95</v>
      </c>
      <c r="U3" s="7">
        <v>62.24</v>
      </c>
      <c r="V3" s="7">
        <f>S3-T3</f>
        <v>5.5699999999999932</v>
      </c>
      <c r="W3" s="7">
        <f>S3-U3</f>
        <v>38.279999999999994</v>
      </c>
      <c r="X3" s="7">
        <f>W3-V3</f>
        <v>32.71</v>
      </c>
      <c r="Y3" s="7">
        <v>59.7</v>
      </c>
      <c r="AA3" s="7" t="s">
        <v>57</v>
      </c>
      <c r="AB3" s="7" t="s">
        <v>101</v>
      </c>
      <c r="AC3" s="7" t="s">
        <v>0</v>
      </c>
      <c r="AD3" s="7" t="s">
        <v>1</v>
      </c>
      <c r="AE3" s="7">
        <v>274.7</v>
      </c>
      <c r="AF3" s="7">
        <v>101.18</v>
      </c>
      <c r="AG3" s="7">
        <v>89.84</v>
      </c>
      <c r="AH3" s="7">
        <v>58.44</v>
      </c>
      <c r="AI3" s="7">
        <f>AF3-AG3</f>
        <v>11.340000000000003</v>
      </c>
      <c r="AJ3" s="7">
        <f>AF3-AH3</f>
        <v>42.740000000000009</v>
      </c>
      <c r="AK3" s="7">
        <f>AJ3-AI3</f>
        <v>31.400000000000006</v>
      </c>
      <c r="AL3" s="7">
        <v>52.2</v>
      </c>
      <c r="AM3" s="6"/>
      <c r="AN3" s="7" t="s">
        <v>109</v>
      </c>
      <c r="AO3" s="7" t="s">
        <v>111</v>
      </c>
      <c r="AP3" s="7" t="s">
        <v>112</v>
      </c>
      <c r="AQ3" s="7" t="s">
        <v>113</v>
      </c>
      <c r="AR3" s="7">
        <v>18.02</v>
      </c>
      <c r="AS3" s="7">
        <v>170.91</v>
      </c>
      <c r="AT3" s="7">
        <v>165.23</v>
      </c>
      <c r="AU3" s="7">
        <v>111.42</v>
      </c>
      <c r="AV3" s="7">
        <v>5.6800000000000068</v>
      </c>
      <c r="AW3" s="7">
        <v>59.489999999999995</v>
      </c>
      <c r="AX3" s="7">
        <v>53.809999999999988</v>
      </c>
      <c r="AY3" s="7">
        <v>112.65</v>
      </c>
      <c r="AZ3" s="10">
        <v>5</v>
      </c>
    </row>
    <row r="4" spans="1:52" ht="14.4" x14ac:dyDescent="0.25">
      <c r="A4" s="7" t="s">
        <v>108</v>
      </c>
      <c r="B4" s="7" t="s">
        <v>101</v>
      </c>
      <c r="C4" s="7" t="s">
        <v>0</v>
      </c>
      <c r="D4" s="7" t="s">
        <v>3</v>
      </c>
      <c r="E4" s="7">
        <v>129.77000000000001</v>
      </c>
      <c r="F4" s="7">
        <v>102.44</v>
      </c>
      <c r="G4" s="7">
        <v>84</v>
      </c>
      <c r="H4" s="7">
        <v>65.78</v>
      </c>
      <c r="I4" s="7">
        <f>F4-G4</f>
        <v>18.439999999999998</v>
      </c>
      <c r="J4" s="7">
        <f t="shared" ref="J4:J29" si="0">F4-H4</f>
        <v>36.659999999999997</v>
      </c>
      <c r="K4" s="7">
        <f t="shared" ref="K4:K29" si="1">J4-I4</f>
        <v>18.22</v>
      </c>
      <c r="L4" s="7">
        <v>53.79</v>
      </c>
      <c r="N4" s="7" t="s">
        <v>31</v>
      </c>
      <c r="O4" s="7" t="s">
        <v>101</v>
      </c>
      <c r="P4" s="7" t="s">
        <v>0</v>
      </c>
      <c r="Q4" s="7" t="s">
        <v>3</v>
      </c>
      <c r="R4" s="7">
        <v>33.07</v>
      </c>
      <c r="S4" s="7">
        <v>100.41</v>
      </c>
      <c r="T4" s="7">
        <v>96</v>
      </c>
      <c r="U4" s="7">
        <v>83.95</v>
      </c>
      <c r="V4" s="7">
        <f t="shared" ref="V4:V29" si="2">S4-T4</f>
        <v>4.4099999999999966</v>
      </c>
      <c r="W4" s="7">
        <f t="shared" ref="W4:W29" si="3">S4-U4</f>
        <v>16.459999999999994</v>
      </c>
      <c r="X4" s="7">
        <f t="shared" ref="X4:X29" si="4">W4-V4</f>
        <v>12.049999999999997</v>
      </c>
      <c r="Y4" s="7">
        <v>53.72</v>
      </c>
      <c r="AA4" s="7" t="s">
        <v>58</v>
      </c>
      <c r="AB4" s="7" t="s">
        <v>101</v>
      </c>
      <c r="AC4" s="7" t="s">
        <v>0</v>
      </c>
      <c r="AD4" s="7" t="s">
        <v>3</v>
      </c>
      <c r="AE4" s="7">
        <v>94.53</v>
      </c>
      <c r="AF4" s="7">
        <v>100.58</v>
      </c>
      <c r="AG4" s="7">
        <v>88.41</v>
      </c>
      <c r="AH4" s="7">
        <v>61.77</v>
      </c>
      <c r="AI4" s="7">
        <f t="shared" ref="AI4:AI29" si="5">AF4-AG4</f>
        <v>12.170000000000002</v>
      </c>
      <c r="AJ4" s="7">
        <f t="shared" ref="AJ4:AJ29" si="6">AF4-AH4</f>
        <v>38.809999999999995</v>
      </c>
      <c r="AK4" s="7">
        <f t="shared" ref="AK4:AK29" si="7">AJ4-AI4</f>
        <v>26.639999999999993</v>
      </c>
      <c r="AL4" s="7">
        <v>57.03</v>
      </c>
      <c r="AM4" s="6"/>
      <c r="AN4" s="7" t="s">
        <v>110</v>
      </c>
      <c r="AO4" s="7" t="s">
        <v>111</v>
      </c>
      <c r="AP4" s="7" t="s">
        <v>112</v>
      </c>
      <c r="AQ4" s="7" t="s">
        <v>113</v>
      </c>
      <c r="AR4" s="7">
        <v>22.87</v>
      </c>
      <c r="AS4" s="7">
        <v>172.26</v>
      </c>
      <c r="AT4" s="7">
        <v>160.06</v>
      </c>
      <c r="AU4" s="7">
        <v>85.95</v>
      </c>
      <c r="AV4" s="7">
        <v>12.199999999999989</v>
      </c>
      <c r="AW4" s="7">
        <v>86.309999999999988</v>
      </c>
      <c r="AX4" s="7">
        <v>74.11</v>
      </c>
      <c r="AY4" s="7">
        <v>103.91</v>
      </c>
      <c r="AZ4" s="10">
        <v>10</v>
      </c>
    </row>
    <row r="5" spans="1:52" ht="14.4" x14ac:dyDescent="0.25">
      <c r="A5" s="7" t="s">
        <v>4</v>
      </c>
      <c r="B5" s="7" t="s">
        <v>101</v>
      </c>
      <c r="C5" s="7" t="s">
        <v>0</v>
      </c>
      <c r="D5" s="7" t="s">
        <v>5</v>
      </c>
      <c r="E5" s="7">
        <v>97.65</v>
      </c>
      <c r="F5" s="7">
        <v>101.86</v>
      </c>
      <c r="G5" s="7">
        <v>93.24</v>
      </c>
      <c r="H5" s="7">
        <v>62.04</v>
      </c>
      <c r="I5" s="7">
        <f>F5-G5</f>
        <v>8.6200000000000045</v>
      </c>
      <c r="J5" s="7">
        <f t="shared" si="0"/>
        <v>39.82</v>
      </c>
      <c r="K5" s="7">
        <f t="shared" si="1"/>
        <v>31.199999999999996</v>
      </c>
      <c r="L5" s="7">
        <v>54.18</v>
      </c>
      <c r="N5" s="7" t="s">
        <v>32</v>
      </c>
      <c r="O5" s="7" t="s">
        <v>101</v>
      </c>
      <c r="P5" s="7" t="s">
        <v>0</v>
      </c>
      <c r="Q5" s="7" t="s">
        <v>5</v>
      </c>
      <c r="R5" s="7">
        <v>31.76</v>
      </c>
      <c r="S5" s="7">
        <v>100.72</v>
      </c>
      <c r="T5" s="7">
        <v>97.96</v>
      </c>
      <c r="U5" s="7">
        <v>78.8</v>
      </c>
      <c r="V5" s="7">
        <f t="shared" si="2"/>
        <v>2.7600000000000051</v>
      </c>
      <c r="W5" s="7">
        <f t="shared" si="3"/>
        <v>21.92</v>
      </c>
      <c r="X5" s="7">
        <f t="shared" si="4"/>
        <v>19.159999999999997</v>
      </c>
      <c r="Y5" s="7">
        <v>57.53</v>
      </c>
      <c r="AA5" s="7" t="s">
        <v>59</v>
      </c>
      <c r="AB5" s="7" t="s">
        <v>101</v>
      </c>
      <c r="AC5" s="7" t="s">
        <v>0</v>
      </c>
      <c r="AD5" s="7" t="s">
        <v>5</v>
      </c>
      <c r="AE5" s="7">
        <v>40.130000000000003</v>
      </c>
      <c r="AF5" s="7">
        <v>100.83</v>
      </c>
      <c r="AG5" s="7">
        <v>84.33</v>
      </c>
      <c r="AH5" s="7">
        <v>62.96</v>
      </c>
      <c r="AI5" s="7">
        <f t="shared" si="5"/>
        <v>16.5</v>
      </c>
      <c r="AJ5" s="7">
        <f t="shared" si="6"/>
        <v>37.869999999999997</v>
      </c>
      <c r="AK5" s="7">
        <f t="shared" si="7"/>
        <v>21.369999999999997</v>
      </c>
      <c r="AL5" s="7">
        <v>53.17</v>
      </c>
      <c r="AM5" s="6"/>
      <c r="AN5" s="7" t="s">
        <v>114</v>
      </c>
      <c r="AO5" s="7" t="s">
        <v>111</v>
      </c>
      <c r="AP5" s="7" t="s">
        <v>112</v>
      </c>
      <c r="AQ5" s="7" t="s">
        <v>113</v>
      </c>
      <c r="AR5" s="7">
        <v>24.46</v>
      </c>
      <c r="AS5" s="7">
        <v>173.15</v>
      </c>
      <c r="AT5" s="7">
        <v>161.63</v>
      </c>
      <c r="AU5" s="7">
        <v>79.45</v>
      </c>
      <c r="AV5" s="7">
        <v>11.52000000000001</v>
      </c>
      <c r="AW5" s="7">
        <v>93.7</v>
      </c>
      <c r="AX5" s="7">
        <v>82.179999999999993</v>
      </c>
      <c r="AY5" s="7">
        <v>109.22</v>
      </c>
      <c r="AZ5" s="10">
        <v>10</v>
      </c>
    </row>
    <row r="6" spans="1:52" ht="14.4" x14ac:dyDescent="0.25">
      <c r="A6" s="7" t="s">
        <v>6</v>
      </c>
      <c r="B6" s="7" t="s">
        <v>101</v>
      </c>
      <c r="C6" s="7" t="s">
        <v>102</v>
      </c>
      <c r="D6" s="7" t="s">
        <v>1</v>
      </c>
      <c r="E6" s="7">
        <v>127.93</v>
      </c>
      <c r="F6" s="7">
        <v>100.85</v>
      </c>
      <c r="G6" s="7">
        <v>94.48</v>
      </c>
      <c r="H6" s="7">
        <v>50.34</v>
      </c>
      <c r="I6" s="7">
        <f t="shared" ref="I6:I29" si="8">F6-G6</f>
        <v>6.3699999999999903</v>
      </c>
      <c r="J6" s="7">
        <f t="shared" si="0"/>
        <v>50.509999999999991</v>
      </c>
      <c r="K6" s="7">
        <f t="shared" si="1"/>
        <v>44.14</v>
      </c>
      <c r="L6" s="7">
        <v>54.3</v>
      </c>
      <c r="N6" s="7" t="s">
        <v>33</v>
      </c>
      <c r="O6" s="7" t="s">
        <v>101</v>
      </c>
      <c r="P6" s="7" t="s">
        <v>102</v>
      </c>
      <c r="Q6" s="7" t="s">
        <v>1</v>
      </c>
      <c r="R6" s="7">
        <v>130.86000000000001</v>
      </c>
      <c r="S6" s="7">
        <v>99.28</v>
      </c>
      <c r="T6" s="7">
        <v>97.16</v>
      </c>
      <c r="U6" s="7">
        <v>66.77</v>
      </c>
      <c r="V6" s="7">
        <f t="shared" si="2"/>
        <v>2.1200000000000045</v>
      </c>
      <c r="W6" s="7">
        <f t="shared" si="3"/>
        <v>32.510000000000005</v>
      </c>
      <c r="X6" s="7">
        <f t="shared" si="4"/>
        <v>30.39</v>
      </c>
      <c r="Y6" s="7">
        <v>54.69</v>
      </c>
      <c r="AA6" s="7" t="s">
        <v>60</v>
      </c>
      <c r="AB6" s="7" t="s">
        <v>101</v>
      </c>
      <c r="AC6" s="7" t="s">
        <v>102</v>
      </c>
      <c r="AD6" s="7" t="s">
        <v>1</v>
      </c>
      <c r="AE6" s="7">
        <v>174.15</v>
      </c>
      <c r="AF6" s="7">
        <v>101.37</v>
      </c>
      <c r="AG6" s="7">
        <v>86.55</v>
      </c>
      <c r="AH6" s="7">
        <v>58.16</v>
      </c>
      <c r="AI6" s="7">
        <f t="shared" si="5"/>
        <v>14.820000000000007</v>
      </c>
      <c r="AJ6" s="7">
        <f t="shared" si="6"/>
        <v>43.210000000000008</v>
      </c>
      <c r="AK6" s="7">
        <f t="shared" si="7"/>
        <v>28.39</v>
      </c>
      <c r="AL6" s="7">
        <v>57.66</v>
      </c>
      <c r="AM6" s="6"/>
      <c r="AN6" s="7" t="s">
        <v>115</v>
      </c>
      <c r="AO6" s="7" t="s">
        <v>111</v>
      </c>
      <c r="AP6" s="7" t="s">
        <v>112</v>
      </c>
      <c r="AQ6" s="7" t="s">
        <v>113</v>
      </c>
      <c r="AR6" s="7">
        <v>25.51</v>
      </c>
      <c r="AS6" s="7">
        <v>170.66</v>
      </c>
      <c r="AT6" s="7">
        <v>159.19</v>
      </c>
      <c r="AU6" s="7">
        <v>83.43</v>
      </c>
      <c r="AV6" s="7">
        <v>11.469999999999999</v>
      </c>
      <c r="AW6" s="7">
        <v>87.22999999999999</v>
      </c>
      <c r="AX6" s="7">
        <v>75.759999999999991</v>
      </c>
      <c r="AY6" s="7">
        <v>102.49</v>
      </c>
      <c r="AZ6" s="10">
        <v>10</v>
      </c>
    </row>
    <row r="7" spans="1:52" ht="14.4" x14ac:dyDescent="0.25">
      <c r="A7" s="7" t="s">
        <v>7</v>
      </c>
      <c r="B7" s="7" t="s">
        <v>101</v>
      </c>
      <c r="C7" s="7" t="s">
        <v>102</v>
      </c>
      <c r="D7" s="7" t="s">
        <v>3</v>
      </c>
      <c r="E7" s="7">
        <v>63.15</v>
      </c>
      <c r="F7" s="7">
        <v>102.46</v>
      </c>
      <c r="G7" s="7">
        <v>96.79</v>
      </c>
      <c r="H7" s="7">
        <v>69.23</v>
      </c>
      <c r="I7" s="7">
        <f t="shared" si="8"/>
        <v>5.6699999999999875</v>
      </c>
      <c r="J7" s="7">
        <f t="shared" si="0"/>
        <v>33.22999999999999</v>
      </c>
      <c r="K7" s="7">
        <f t="shared" si="1"/>
        <v>27.560000000000002</v>
      </c>
      <c r="L7" s="7">
        <v>62.55</v>
      </c>
      <c r="N7" s="7" t="s">
        <v>34</v>
      </c>
      <c r="O7" s="7" t="s">
        <v>101</v>
      </c>
      <c r="P7" s="7" t="s">
        <v>102</v>
      </c>
      <c r="Q7" s="7" t="s">
        <v>3</v>
      </c>
      <c r="R7" s="7">
        <v>39.409999999999997</v>
      </c>
      <c r="S7" s="7">
        <v>102.44</v>
      </c>
      <c r="T7" s="7">
        <v>98.45</v>
      </c>
      <c r="U7" s="7">
        <v>79.62</v>
      </c>
      <c r="V7" s="7">
        <f t="shared" si="2"/>
        <v>3.9899999999999949</v>
      </c>
      <c r="W7" s="7">
        <f t="shared" si="3"/>
        <v>22.819999999999993</v>
      </c>
      <c r="X7" s="7">
        <f t="shared" si="4"/>
        <v>18.829999999999998</v>
      </c>
      <c r="Y7" s="7">
        <v>55.11</v>
      </c>
      <c r="AA7" s="7" t="s">
        <v>61</v>
      </c>
      <c r="AB7" s="7" t="s">
        <v>101</v>
      </c>
      <c r="AC7" s="7" t="s">
        <v>102</v>
      </c>
      <c r="AD7" s="7" t="s">
        <v>3</v>
      </c>
      <c r="AE7" s="7">
        <v>46.3</v>
      </c>
      <c r="AF7" s="7">
        <v>100.21</v>
      </c>
      <c r="AG7" s="7">
        <v>89.99</v>
      </c>
      <c r="AH7" s="7">
        <v>67.900000000000006</v>
      </c>
      <c r="AI7" s="7">
        <f t="shared" si="5"/>
        <v>10.219999999999999</v>
      </c>
      <c r="AJ7" s="7">
        <f t="shared" si="6"/>
        <v>32.309999999999988</v>
      </c>
      <c r="AK7" s="7">
        <f t="shared" si="7"/>
        <v>22.089999999999989</v>
      </c>
      <c r="AL7" s="7">
        <v>55.14</v>
      </c>
      <c r="AM7" s="6"/>
      <c r="AN7" s="7" t="s">
        <v>116</v>
      </c>
      <c r="AO7" s="7" t="s">
        <v>111</v>
      </c>
      <c r="AP7" s="7" t="s">
        <v>112</v>
      </c>
      <c r="AQ7" s="7" t="s">
        <v>113</v>
      </c>
      <c r="AR7" s="7">
        <v>19.75</v>
      </c>
      <c r="AS7" s="7">
        <v>171.52</v>
      </c>
      <c r="AT7" s="7">
        <v>160.44</v>
      </c>
      <c r="AU7" s="7">
        <v>82.01</v>
      </c>
      <c r="AV7" s="7">
        <v>11.080000000000013</v>
      </c>
      <c r="AW7" s="7">
        <v>89.51</v>
      </c>
      <c r="AX7" s="7">
        <v>78.429999999999993</v>
      </c>
      <c r="AY7" s="7">
        <v>105.35</v>
      </c>
      <c r="AZ7" s="10">
        <v>10</v>
      </c>
    </row>
    <row r="8" spans="1:52" ht="14.4" x14ac:dyDescent="0.25">
      <c r="A8" s="7" t="s">
        <v>8</v>
      </c>
      <c r="B8" s="7" t="s">
        <v>101</v>
      </c>
      <c r="C8" s="7" t="s">
        <v>102</v>
      </c>
      <c r="D8" s="7" t="s">
        <v>5</v>
      </c>
      <c r="E8" s="7">
        <v>27.13</v>
      </c>
      <c r="F8" s="7">
        <v>102.92</v>
      </c>
      <c r="G8" s="7">
        <v>95.77</v>
      </c>
      <c r="H8" s="7">
        <v>71.680000000000007</v>
      </c>
      <c r="I8" s="7">
        <f t="shared" si="8"/>
        <v>7.1500000000000057</v>
      </c>
      <c r="J8" s="7">
        <f t="shared" si="0"/>
        <v>31.239999999999995</v>
      </c>
      <c r="K8" s="7">
        <f t="shared" si="1"/>
        <v>24.089999999999989</v>
      </c>
      <c r="L8" s="7">
        <v>61.5</v>
      </c>
      <c r="N8" s="7" t="s">
        <v>35</v>
      </c>
      <c r="O8" s="7" t="s">
        <v>101</v>
      </c>
      <c r="P8" s="7" t="s">
        <v>102</v>
      </c>
      <c r="Q8" s="7" t="s">
        <v>5</v>
      </c>
      <c r="R8" s="7">
        <v>35.450000000000003</v>
      </c>
      <c r="S8" s="7">
        <v>101.03</v>
      </c>
      <c r="T8" s="7">
        <v>93.19</v>
      </c>
      <c r="U8" s="7">
        <v>75.959999999999994</v>
      </c>
      <c r="V8" s="7">
        <f t="shared" si="2"/>
        <v>7.8400000000000034</v>
      </c>
      <c r="W8" s="7">
        <f t="shared" si="3"/>
        <v>25.070000000000007</v>
      </c>
      <c r="X8" s="7">
        <f t="shared" si="4"/>
        <v>17.230000000000004</v>
      </c>
      <c r="Y8" s="7">
        <v>54.66</v>
      </c>
      <c r="AA8" s="7" t="s">
        <v>62</v>
      </c>
      <c r="AB8" s="7" t="s">
        <v>101</v>
      </c>
      <c r="AC8" s="7" t="s">
        <v>102</v>
      </c>
      <c r="AD8" s="7" t="s">
        <v>5</v>
      </c>
      <c r="AE8" s="7">
        <v>45.27</v>
      </c>
      <c r="AF8" s="7">
        <v>100.25</v>
      </c>
      <c r="AG8" s="7">
        <v>87.58</v>
      </c>
      <c r="AH8" s="7">
        <v>66.989999999999995</v>
      </c>
      <c r="AI8" s="7">
        <f t="shared" si="5"/>
        <v>12.670000000000002</v>
      </c>
      <c r="AJ8" s="7">
        <f t="shared" si="6"/>
        <v>33.260000000000005</v>
      </c>
      <c r="AK8" s="7">
        <f t="shared" si="7"/>
        <v>20.590000000000003</v>
      </c>
      <c r="AL8" s="7">
        <v>57.36</v>
      </c>
      <c r="AM8" s="6"/>
      <c r="AN8" s="7" t="s">
        <v>117</v>
      </c>
      <c r="AO8" s="7" t="s">
        <v>111</v>
      </c>
      <c r="AP8" s="7" t="s">
        <v>112</v>
      </c>
      <c r="AQ8" s="7" t="s">
        <v>113</v>
      </c>
      <c r="AR8" s="7">
        <v>75.62</v>
      </c>
      <c r="AS8" s="7">
        <v>171.87</v>
      </c>
      <c r="AT8" s="7">
        <v>159.72</v>
      </c>
      <c r="AU8" s="7">
        <v>87.44</v>
      </c>
      <c r="AV8" s="7">
        <v>12.150000000000006</v>
      </c>
      <c r="AW8" s="7">
        <v>84.43</v>
      </c>
      <c r="AX8" s="7">
        <v>72.28</v>
      </c>
      <c r="AY8" s="7">
        <v>107.73</v>
      </c>
      <c r="AZ8" s="10">
        <v>15</v>
      </c>
    </row>
    <row r="9" spans="1:52" ht="14.4" x14ac:dyDescent="0.25">
      <c r="A9" s="7" t="s">
        <v>9</v>
      </c>
      <c r="B9" s="7" t="s">
        <v>101</v>
      </c>
      <c r="C9" s="7" t="s">
        <v>103</v>
      </c>
      <c r="D9" s="7" t="s">
        <v>1</v>
      </c>
      <c r="E9" s="7">
        <v>145.6</v>
      </c>
      <c r="F9" s="7">
        <v>102.24</v>
      </c>
      <c r="G9" s="7">
        <v>99.47</v>
      </c>
      <c r="H9" s="7">
        <v>46.74</v>
      </c>
      <c r="I9" s="7">
        <f t="shared" si="8"/>
        <v>2.769999999999996</v>
      </c>
      <c r="J9" s="7">
        <f t="shared" si="0"/>
        <v>55.499999999999993</v>
      </c>
      <c r="K9" s="7">
        <f t="shared" si="1"/>
        <v>52.73</v>
      </c>
      <c r="L9" s="7">
        <v>59.54</v>
      </c>
      <c r="N9" s="7" t="s">
        <v>36</v>
      </c>
      <c r="O9" s="7" t="s">
        <v>101</v>
      </c>
      <c r="P9" s="7" t="s">
        <v>103</v>
      </c>
      <c r="Q9" s="7" t="s">
        <v>1</v>
      </c>
      <c r="R9" s="7">
        <v>125.96</v>
      </c>
      <c r="S9" s="7">
        <v>102.93</v>
      </c>
      <c r="T9" s="7">
        <v>89.52</v>
      </c>
      <c r="U9" s="7">
        <v>64.900000000000006</v>
      </c>
      <c r="V9" s="7">
        <f t="shared" si="2"/>
        <v>13.410000000000011</v>
      </c>
      <c r="W9" s="7">
        <f t="shared" si="3"/>
        <v>38.03</v>
      </c>
      <c r="X9" s="7">
        <f t="shared" si="4"/>
        <v>24.61999999999999</v>
      </c>
      <c r="Y9" s="7">
        <v>54.47</v>
      </c>
      <c r="AA9" s="7" t="s">
        <v>63</v>
      </c>
      <c r="AB9" s="7" t="s">
        <v>101</v>
      </c>
      <c r="AC9" s="7" t="s">
        <v>103</v>
      </c>
      <c r="AD9" s="7" t="s">
        <v>1</v>
      </c>
      <c r="AE9" s="7">
        <v>162.54</v>
      </c>
      <c r="AF9" s="7">
        <v>101.76</v>
      </c>
      <c r="AG9" s="7">
        <v>91.3</v>
      </c>
      <c r="AH9" s="7">
        <v>50.38</v>
      </c>
      <c r="AI9" s="7">
        <f t="shared" si="5"/>
        <v>10.460000000000008</v>
      </c>
      <c r="AJ9" s="7">
        <f t="shared" si="6"/>
        <v>51.38</v>
      </c>
      <c r="AK9" s="7">
        <f t="shared" si="7"/>
        <v>40.919999999999995</v>
      </c>
      <c r="AL9" s="7">
        <v>52.91</v>
      </c>
      <c r="AM9" s="6"/>
      <c r="AN9" s="7" t="s">
        <v>118</v>
      </c>
      <c r="AO9" s="7" t="s">
        <v>111</v>
      </c>
      <c r="AP9" s="7" t="s">
        <v>112</v>
      </c>
      <c r="AQ9" s="7" t="s">
        <v>113</v>
      </c>
      <c r="AR9" s="7">
        <v>45.29</v>
      </c>
      <c r="AS9" s="7">
        <v>175.93</v>
      </c>
      <c r="AT9" s="7">
        <v>159.87</v>
      </c>
      <c r="AU9" s="7">
        <v>95.51</v>
      </c>
      <c r="AV9" s="7">
        <v>16.060000000000002</v>
      </c>
      <c r="AW9" s="7">
        <v>80.42</v>
      </c>
      <c r="AX9" s="7">
        <v>64.36</v>
      </c>
      <c r="AY9" s="7">
        <v>105.42</v>
      </c>
      <c r="AZ9" s="10">
        <v>15</v>
      </c>
    </row>
    <row r="10" spans="1:52" ht="14.4" x14ac:dyDescent="0.25">
      <c r="A10" s="7" t="s">
        <v>10</v>
      </c>
      <c r="B10" s="7" t="s">
        <v>101</v>
      </c>
      <c r="C10" s="7" t="s">
        <v>103</v>
      </c>
      <c r="D10" s="7" t="s">
        <v>3</v>
      </c>
      <c r="E10" s="7">
        <v>59.61</v>
      </c>
      <c r="F10" s="7">
        <v>102.61</v>
      </c>
      <c r="G10" s="7">
        <v>99.66</v>
      </c>
      <c r="H10" s="7">
        <v>33.68</v>
      </c>
      <c r="I10" s="7">
        <f t="shared" si="8"/>
        <v>2.9500000000000028</v>
      </c>
      <c r="J10" s="7">
        <f t="shared" si="0"/>
        <v>68.930000000000007</v>
      </c>
      <c r="K10" s="7">
        <f t="shared" si="1"/>
        <v>65.98</v>
      </c>
      <c r="L10" s="7">
        <v>57.03</v>
      </c>
      <c r="N10" s="7" t="s">
        <v>37</v>
      </c>
      <c r="O10" s="7" t="s">
        <v>101</v>
      </c>
      <c r="P10" s="7" t="s">
        <v>103</v>
      </c>
      <c r="Q10" s="7" t="s">
        <v>3</v>
      </c>
      <c r="R10" s="7">
        <v>45.09</v>
      </c>
      <c r="S10" s="7">
        <v>102.93</v>
      </c>
      <c r="T10" s="7">
        <v>95.27</v>
      </c>
      <c r="U10" s="7">
        <v>55.5</v>
      </c>
      <c r="V10" s="7">
        <f t="shared" si="2"/>
        <v>7.6600000000000108</v>
      </c>
      <c r="W10" s="7">
        <f t="shared" si="3"/>
        <v>47.430000000000007</v>
      </c>
      <c r="X10" s="7">
        <f t="shared" si="4"/>
        <v>39.769999999999996</v>
      </c>
      <c r="Y10" s="7">
        <v>55.01</v>
      </c>
      <c r="AA10" s="7" t="s">
        <v>64</v>
      </c>
      <c r="AB10" s="7" t="s">
        <v>101</v>
      </c>
      <c r="AC10" s="7" t="s">
        <v>103</v>
      </c>
      <c r="AD10" s="7" t="s">
        <v>3</v>
      </c>
      <c r="AE10" s="7">
        <v>40.409999999999997</v>
      </c>
      <c r="AF10" s="7">
        <v>100.67</v>
      </c>
      <c r="AG10" s="7">
        <v>92.59</v>
      </c>
      <c r="AH10" s="7">
        <v>62.07</v>
      </c>
      <c r="AI10" s="7">
        <f>AF10-AG10</f>
        <v>8.0799999999999983</v>
      </c>
      <c r="AJ10" s="7">
        <f>AF10-AH10</f>
        <v>38.6</v>
      </c>
      <c r="AK10" s="7">
        <f t="shared" si="7"/>
        <v>30.520000000000003</v>
      </c>
      <c r="AL10" s="7">
        <v>55.3</v>
      </c>
      <c r="AM10" s="6"/>
      <c r="AN10" s="7" t="s">
        <v>119</v>
      </c>
      <c r="AO10" s="7" t="s">
        <v>111</v>
      </c>
      <c r="AP10" s="7" t="s">
        <v>112</v>
      </c>
      <c r="AQ10" s="7" t="s">
        <v>113</v>
      </c>
      <c r="AR10" s="7">
        <v>127.31</v>
      </c>
      <c r="AS10" s="7">
        <v>175.33</v>
      </c>
      <c r="AT10" s="7">
        <v>163.21</v>
      </c>
      <c r="AU10" s="7">
        <v>64.75</v>
      </c>
      <c r="AV10" s="7">
        <v>12.120000000000005</v>
      </c>
      <c r="AW10" s="7">
        <v>110.58000000000001</v>
      </c>
      <c r="AX10" s="7">
        <v>98.460000000000008</v>
      </c>
      <c r="AY10" s="7">
        <v>110.05</v>
      </c>
      <c r="AZ10" s="10">
        <v>20</v>
      </c>
    </row>
    <row r="11" spans="1:52" ht="14.4" x14ac:dyDescent="0.25">
      <c r="A11" s="7" t="s">
        <v>11</v>
      </c>
      <c r="B11" s="7" t="s">
        <v>101</v>
      </c>
      <c r="C11" s="7" t="s">
        <v>103</v>
      </c>
      <c r="D11" s="7" t="s">
        <v>5</v>
      </c>
      <c r="E11" s="7">
        <v>66.75</v>
      </c>
      <c r="F11" s="7">
        <v>102.57</v>
      </c>
      <c r="G11" s="7">
        <v>98.14</v>
      </c>
      <c r="H11" s="7">
        <v>52.06</v>
      </c>
      <c r="I11" s="7">
        <f t="shared" si="8"/>
        <v>4.4299999999999926</v>
      </c>
      <c r="J11" s="7">
        <f t="shared" si="0"/>
        <v>50.509999999999991</v>
      </c>
      <c r="K11" s="7">
        <f t="shared" si="1"/>
        <v>46.08</v>
      </c>
      <c r="L11" s="7">
        <v>58.04</v>
      </c>
      <c r="N11" s="7" t="s">
        <v>38</v>
      </c>
      <c r="O11" s="7" t="s">
        <v>101</v>
      </c>
      <c r="P11" s="7" t="s">
        <v>103</v>
      </c>
      <c r="Q11" s="7" t="s">
        <v>5</v>
      </c>
      <c r="R11" s="7">
        <v>34.9</v>
      </c>
      <c r="S11" s="7">
        <v>101.74</v>
      </c>
      <c r="T11" s="7">
        <v>100.25</v>
      </c>
      <c r="U11" s="7">
        <v>69.7</v>
      </c>
      <c r="V11" s="7">
        <f t="shared" si="2"/>
        <v>1.4899999999999949</v>
      </c>
      <c r="W11" s="7">
        <f t="shared" si="3"/>
        <v>32.039999999999992</v>
      </c>
      <c r="X11" s="7">
        <f t="shared" si="4"/>
        <v>30.549999999999997</v>
      </c>
      <c r="Y11" s="7">
        <v>50.99</v>
      </c>
      <c r="AA11" s="7" t="s">
        <v>65</v>
      </c>
      <c r="AB11" s="7" t="s">
        <v>101</v>
      </c>
      <c r="AC11" s="7" t="s">
        <v>103</v>
      </c>
      <c r="AD11" s="7" t="s">
        <v>5</v>
      </c>
      <c r="AE11" s="7">
        <v>24.76</v>
      </c>
      <c r="AF11" s="7">
        <v>100.1</v>
      </c>
      <c r="AG11" s="7">
        <v>90.77</v>
      </c>
      <c r="AH11" s="7">
        <v>70.64</v>
      </c>
      <c r="AI11" s="7">
        <f t="shared" si="5"/>
        <v>9.3299999999999983</v>
      </c>
      <c r="AJ11" s="7">
        <f t="shared" si="6"/>
        <v>29.459999999999994</v>
      </c>
      <c r="AK11" s="7">
        <f t="shared" si="7"/>
        <v>20.129999999999995</v>
      </c>
      <c r="AL11" s="7">
        <v>67.22</v>
      </c>
      <c r="AM11" s="6"/>
    </row>
    <row r="12" spans="1:52" ht="14.4" x14ac:dyDescent="0.25">
      <c r="A12" s="7" t="s">
        <v>12</v>
      </c>
      <c r="B12" s="7" t="s">
        <v>104</v>
      </c>
      <c r="C12" s="7" t="s">
        <v>0</v>
      </c>
      <c r="D12" s="7" t="s">
        <v>1</v>
      </c>
      <c r="E12" s="7">
        <v>92.81</v>
      </c>
      <c r="F12" s="7">
        <v>169.51</v>
      </c>
      <c r="G12" s="7">
        <v>161.72999999999999</v>
      </c>
      <c r="H12" s="7">
        <v>105.24</v>
      </c>
      <c r="I12" s="7">
        <f t="shared" si="8"/>
        <v>7.7800000000000011</v>
      </c>
      <c r="J12" s="7">
        <f t="shared" si="0"/>
        <v>64.27</v>
      </c>
      <c r="K12" s="7">
        <f t="shared" si="1"/>
        <v>56.489999999999995</v>
      </c>
      <c r="L12" s="7">
        <v>92.28</v>
      </c>
      <c r="N12" s="7" t="s">
        <v>39</v>
      </c>
      <c r="O12" s="7" t="s">
        <v>104</v>
      </c>
      <c r="P12" s="7" t="s">
        <v>0</v>
      </c>
      <c r="Q12" s="7" t="s">
        <v>1</v>
      </c>
      <c r="R12" s="7">
        <v>84.42</v>
      </c>
      <c r="S12" s="7">
        <v>170.26</v>
      </c>
      <c r="T12" s="7">
        <v>162.82</v>
      </c>
      <c r="U12" s="7">
        <v>118.93</v>
      </c>
      <c r="V12" s="7">
        <f t="shared" si="2"/>
        <v>7.4399999999999977</v>
      </c>
      <c r="W12" s="7">
        <f t="shared" si="3"/>
        <v>51.329999999999984</v>
      </c>
      <c r="X12" s="7">
        <f t="shared" si="4"/>
        <v>43.889999999999986</v>
      </c>
      <c r="Y12" s="7">
        <v>92.69</v>
      </c>
      <c r="AA12" s="7" t="s">
        <v>66</v>
      </c>
      <c r="AB12" s="7" t="s">
        <v>104</v>
      </c>
      <c r="AC12" s="7" t="s">
        <v>0</v>
      </c>
      <c r="AD12" s="7" t="s">
        <v>1</v>
      </c>
      <c r="AE12" s="7">
        <v>131.88999999999999</v>
      </c>
      <c r="AF12" s="7">
        <v>170.2</v>
      </c>
      <c r="AG12" s="7">
        <v>160.66</v>
      </c>
      <c r="AH12" s="7">
        <v>133.78</v>
      </c>
      <c r="AI12" s="7">
        <f t="shared" si="5"/>
        <v>9.539999999999992</v>
      </c>
      <c r="AJ12" s="7">
        <f t="shared" si="6"/>
        <v>36.419999999999987</v>
      </c>
      <c r="AK12" s="7">
        <f t="shared" si="7"/>
        <v>26.879999999999995</v>
      </c>
      <c r="AL12" s="7">
        <v>110.23</v>
      </c>
      <c r="AM12" s="6"/>
    </row>
    <row r="13" spans="1:52" ht="14.4" x14ac:dyDescent="0.25">
      <c r="A13" s="7" t="s">
        <v>13</v>
      </c>
      <c r="B13" s="7" t="s">
        <v>104</v>
      </c>
      <c r="C13" s="7" t="s">
        <v>0</v>
      </c>
      <c r="D13" s="7" t="s">
        <v>3</v>
      </c>
      <c r="E13" s="7">
        <v>18.149999999999999</v>
      </c>
      <c r="F13" s="7">
        <v>170.02</v>
      </c>
      <c r="G13" s="7">
        <v>161.59</v>
      </c>
      <c r="H13" s="7">
        <v>107.79</v>
      </c>
      <c r="I13" s="7">
        <f t="shared" si="8"/>
        <v>8.4300000000000068</v>
      </c>
      <c r="J13" s="7">
        <f t="shared" si="0"/>
        <v>62.230000000000004</v>
      </c>
      <c r="K13" s="7">
        <f t="shared" si="1"/>
        <v>53.8</v>
      </c>
      <c r="L13" s="7">
        <v>106.52</v>
      </c>
      <c r="N13" s="7" t="s">
        <v>40</v>
      </c>
      <c r="O13" s="7" t="s">
        <v>104</v>
      </c>
      <c r="P13" s="7" t="s">
        <v>0</v>
      </c>
      <c r="Q13" s="7" t="s">
        <v>3</v>
      </c>
      <c r="R13" s="7">
        <v>26.97</v>
      </c>
      <c r="S13" s="7">
        <v>170.14</v>
      </c>
      <c r="T13" s="7">
        <v>162.88</v>
      </c>
      <c r="U13" s="7">
        <v>132.49</v>
      </c>
      <c r="V13" s="7">
        <f t="shared" si="2"/>
        <v>7.2599999999999909</v>
      </c>
      <c r="W13" s="7">
        <f t="shared" si="3"/>
        <v>37.649999999999977</v>
      </c>
      <c r="X13" s="7">
        <f t="shared" si="4"/>
        <v>30.389999999999986</v>
      </c>
      <c r="Y13" s="7">
        <v>107.64</v>
      </c>
      <c r="AA13" s="7" t="s">
        <v>67</v>
      </c>
      <c r="AB13" s="7" t="s">
        <v>104</v>
      </c>
      <c r="AC13" s="7" t="s">
        <v>0</v>
      </c>
      <c r="AD13" s="7" t="s">
        <v>3</v>
      </c>
      <c r="AE13" s="7">
        <v>62.44</v>
      </c>
      <c r="AF13" s="7">
        <v>170.1</v>
      </c>
      <c r="AG13" s="7">
        <v>161.57</v>
      </c>
      <c r="AH13" s="7">
        <v>89.18</v>
      </c>
      <c r="AI13" s="7">
        <f t="shared" si="5"/>
        <v>8.5300000000000011</v>
      </c>
      <c r="AJ13" s="7">
        <f t="shared" si="6"/>
        <v>80.919999999999987</v>
      </c>
      <c r="AK13" s="7">
        <f t="shared" si="7"/>
        <v>72.389999999999986</v>
      </c>
      <c r="AL13" s="7">
        <v>107.21</v>
      </c>
      <c r="AM13" s="6"/>
    </row>
    <row r="14" spans="1:52" ht="14.4" x14ac:dyDescent="0.25">
      <c r="A14" s="7" t="s">
        <v>14</v>
      </c>
      <c r="B14" s="7" t="s">
        <v>104</v>
      </c>
      <c r="C14" s="7" t="s">
        <v>0</v>
      </c>
      <c r="D14" s="7" t="s">
        <v>5</v>
      </c>
      <c r="E14" s="7">
        <v>14.2</v>
      </c>
      <c r="F14" s="7">
        <v>169.24</v>
      </c>
      <c r="G14" s="7">
        <v>161.84</v>
      </c>
      <c r="H14" s="7">
        <v>107.96</v>
      </c>
      <c r="I14" s="7">
        <f t="shared" si="8"/>
        <v>7.4000000000000057</v>
      </c>
      <c r="J14" s="7">
        <f t="shared" si="0"/>
        <v>61.280000000000015</v>
      </c>
      <c r="K14" s="7">
        <f t="shared" si="1"/>
        <v>53.88000000000001</v>
      </c>
      <c r="L14" s="7">
        <v>112.22</v>
      </c>
      <c r="N14" s="7" t="s">
        <v>41</v>
      </c>
      <c r="O14" s="7" t="s">
        <v>104</v>
      </c>
      <c r="P14" s="7" t="s">
        <v>0</v>
      </c>
      <c r="Q14" s="7" t="s">
        <v>5</v>
      </c>
      <c r="R14" s="7">
        <v>29.26</v>
      </c>
      <c r="S14" s="7">
        <v>170.02</v>
      </c>
      <c r="T14" s="7">
        <v>162.44</v>
      </c>
      <c r="U14" s="7">
        <v>111.56</v>
      </c>
      <c r="V14" s="7">
        <f t="shared" si="2"/>
        <v>7.5800000000000125</v>
      </c>
      <c r="W14" s="7">
        <f t="shared" si="3"/>
        <v>58.460000000000008</v>
      </c>
      <c r="X14" s="7">
        <f t="shared" si="4"/>
        <v>50.879999999999995</v>
      </c>
      <c r="Y14" s="7">
        <v>107.28</v>
      </c>
      <c r="AA14" s="7" t="s">
        <v>68</v>
      </c>
      <c r="AB14" s="7" t="s">
        <v>104</v>
      </c>
      <c r="AC14" s="7" t="s">
        <v>0</v>
      </c>
      <c r="AD14" s="7" t="s">
        <v>5</v>
      </c>
      <c r="AE14" s="7">
        <v>17.559999999999999</v>
      </c>
      <c r="AF14" s="7">
        <v>170.27</v>
      </c>
      <c r="AG14" s="7">
        <v>161.36000000000001</v>
      </c>
      <c r="AH14" s="7">
        <v>100.09</v>
      </c>
      <c r="AI14" s="7">
        <f t="shared" si="5"/>
        <v>8.9099999999999966</v>
      </c>
      <c r="AJ14" s="7">
        <f t="shared" si="6"/>
        <v>70.180000000000007</v>
      </c>
      <c r="AK14" s="7">
        <f t="shared" si="7"/>
        <v>61.27000000000001</v>
      </c>
      <c r="AL14" s="7">
        <v>111.12</v>
      </c>
      <c r="AM14" s="6"/>
    </row>
    <row r="15" spans="1:52" ht="14.4" x14ac:dyDescent="0.25">
      <c r="A15" s="7" t="s">
        <v>15</v>
      </c>
      <c r="B15" s="7" t="s">
        <v>104</v>
      </c>
      <c r="C15" s="7" t="s">
        <v>102</v>
      </c>
      <c r="D15" s="7" t="s">
        <v>1</v>
      </c>
      <c r="E15" s="7">
        <v>89.67</v>
      </c>
      <c r="F15" s="7">
        <v>170.06</v>
      </c>
      <c r="G15" s="7">
        <v>161.65</v>
      </c>
      <c r="H15" s="7">
        <v>125.77</v>
      </c>
      <c r="I15" s="7">
        <f t="shared" si="8"/>
        <v>8.4099999999999966</v>
      </c>
      <c r="J15" s="7">
        <f t="shared" si="0"/>
        <v>44.290000000000006</v>
      </c>
      <c r="K15" s="7">
        <f t="shared" si="1"/>
        <v>35.88000000000001</v>
      </c>
      <c r="L15" s="7">
        <v>111.77</v>
      </c>
      <c r="N15" s="7" t="s">
        <v>42</v>
      </c>
      <c r="O15" s="7" t="s">
        <v>104</v>
      </c>
      <c r="P15" s="7" t="s">
        <v>102</v>
      </c>
      <c r="Q15" s="7" t="s">
        <v>1</v>
      </c>
      <c r="R15" s="7">
        <v>57.96</v>
      </c>
      <c r="S15" s="7">
        <v>170.11</v>
      </c>
      <c r="T15" s="7">
        <v>163.43</v>
      </c>
      <c r="U15" s="7">
        <v>125.44</v>
      </c>
      <c r="V15" s="7">
        <f t="shared" si="2"/>
        <v>6.6800000000000068</v>
      </c>
      <c r="W15" s="7">
        <f t="shared" si="3"/>
        <v>44.670000000000016</v>
      </c>
      <c r="X15" s="7">
        <f t="shared" si="4"/>
        <v>37.990000000000009</v>
      </c>
      <c r="Y15" s="7">
        <v>110.84</v>
      </c>
      <c r="AA15" s="7" t="s">
        <v>69</v>
      </c>
      <c r="AB15" s="7" t="s">
        <v>104</v>
      </c>
      <c r="AC15" s="7" t="s">
        <v>102</v>
      </c>
      <c r="AD15" s="7" t="s">
        <v>1</v>
      </c>
      <c r="AE15" s="7">
        <v>124.57</v>
      </c>
      <c r="AF15" s="7">
        <v>170.15</v>
      </c>
      <c r="AG15" s="7">
        <v>161.05000000000001</v>
      </c>
      <c r="AH15" s="7">
        <v>119.38</v>
      </c>
      <c r="AI15" s="7">
        <f t="shared" si="5"/>
        <v>9.0999999999999943</v>
      </c>
      <c r="AJ15" s="7">
        <f t="shared" si="6"/>
        <v>50.77000000000001</v>
      </c>
      <c r="AK15" s="7">
        <f t="shared" si="7"/>
        <v>41.670000000000016</v>
      </c>
      <c r="AL15" s="7">
        <v>101.76</v>
      </c>
      <c r="AM15" s="6"/>
    </row>
    <row r="16" spans="1:52" ht="14.4" x14ac:dyDescent="0.25">
      <c r="A16" s="7" t="s">
        <v>16</v>
      </c>
      <c r="B16" s="7" t="s">
        <v>104</v>
      </c>
      <c r="C16" s="7" t="s">
        <v>102</v>
      </c>
      <c r="D16" s="7" t="s">
        <v>3</v>
      </c>
      <c r="E16" s="7">
        <v>19.16</v>
      </c>
      <c r="F16" s="7">
        <v>170.14</v>
      </c>
      <c r="G16" s="7">
        <v>163.22</v>
      </c>
      <c r="H16" s="7">
        <v>95.91</v>
      </c>
      <c r="I16" s="7">
        <f t="shared" si="8"/>
        <v>6.9199999999999875</v>
      </c>
      <c r="J16" s="7">
        <f t="shared" si="0"/>
        <v>74.22999999999999</v>
      </c>
      <c r="K16" s="7">
        <f t="shared" si="1"/>
        <v>67.31</v>
      </c>
      <c r="L16" s="7">
        <v>107.35</v>
      </c>
      <c r="N16" s="7" t="s">
        <v>43</v>
      </c>
      <c r="O16" s="7" t="s">
        <v>104</v>
      </c>
      <c r="P16" s="7" t="s">
        <v>102</v>
      </c>
      <c r="Q16" s="7" t="s">
        <v>3</v>
      </c>
      <c r="R16" s="7">
        <v>22.72</v>
      </c>
      <c r="S16" s="7">
        <v>170.27</v>
      </c>
      <c r="T16" s="7">
        <v>163.43</v>
      </c>
      <c r="U16" s="7">
        <v>124.9</v>
      </c>
      <c r="V16" s="7">
        <f t="shared" si="2"/>
        <v>6.8400000000000034</v>
      </c>
      <c r="W16" s="7">
        <f t="shared" si="3"/>
        <v>45.370000000000005</v>
      </c>
      <c r="X16" s="7">
        <f t="shared" si="4"/>
        <v>38.53</v>
      </c>
      <c r="Y16" s="7">
        <v>116.32</v>
      </c>
      <c r="AA16" s="7" t="s">
        <v>70</v>
      </c>
      <c r="AB16" s="7" t="s">
        <v>104</v>
      </c>
      <c r="AC16" s="7" t="s">
        <v>102</v>
      </c>
      <c r="AD16" s="7" t="s">
        <v>3</v>
      </c>
      <c r="AE16" s="7">
        <v>34.07</v>
      </c>
      <c r="AF16" s="7">
        <v>170.18</v>
      </c>
      <c r="AG16" s="7">
        <v>162.97999999999999</v>
      </c>
      <c r="AH16" s="7">
        <v>87.67</v>
      </c>
      <c r="AI16" s="7">
        <f t="shared" si="5"/>
        <v>7.2000000000000171</v>
      </c>
      <c r="AJ16" s="7">
        <f t="shared" si="6"/>
        <v>82.51</v>
      </c>
      <c r="AK16" s="7">
        <f t="shared" si="7"/>
        <v>75.309999999999988</v>
      </c>
      <c r="AL16" s="7">
        <v>114.94</v>
      </c>
      <c r="AM16" s="6"/>
    </row>
    <row r="17" spans="1:39" ht="14.4" x14ac:dyDescent="0.25">
      <c r="A17" s="7" t="s">
        <v>17</v>
      </c>
      <c r="B17" s="7" t="s">
        <v>104</v>
      </c>
      <c r="C17" s="7" t="s">
        <v>102</v>
      </c>
      <c r="D17" s="7" t="s">
        <v>5</v>
      </c>
      <c r="E17" s="7">
        <v>14.5</v>
      </c>
      <c r="F17" s="7">
        <v>171.9</v>
      </c>
      <c r="G17" s="7">
        <v>165.43</v>
      </c>
      <c r="H17" s="7">
        <v>109.68</v>
      </c>
      <c r="I17" s="7">
        <f t="shared" si="8"/>
        <v>6.4699999999999989</v>
      </c>
      <c r="J17" s="7">
        <f t="shared" si="0"/>
        <v>62.22</v>
      </c>
      <c r="K17" s="7">
        <f t="shared" si="1"/>
        <v>55.75</v>
      </c>
      <c r="L17" s="7">
        <v>108.21</v>
      </c>
      <c r="N17" s="7" t="s">
        <v>44</v>
      </c>
      <c r="O17" s="7" t="s">
        <v>104</v>
      </c>
      <c r="P17" s="7" t="s">
        <v>102</v>
      </c>
      <c r="Q17" s="7" t="s">
        <v>5</v>
      </c>
      <c r="R17" s="7">
        <v>18.149999999999999</v>
      </c>
      <c r="S17" s="7">
        <v>170.19</v>
      </c>
      <c r="T17" s="7">
        <v>163.44</v>
      </c>
      <c r="U17" s="7">
        <v>116.24</v>
      </c>
      <c r="V17" s="7">
        <f t="shared" si="2"/>
        <v>6.75</v>
      </c>
      <c r="W17" s="7">
        <f t="shared" si="3"/>
        <v>53.95</v>
      </c>
      <c r="X17" s="7">
        <f t="shared" si="4"/>
        <v>47.2</v>
      </c>
      <c r="Y17" s="7">
        <v>105.32</v>
      </c>
      <c r="AA17" s="7" t="s">
        <v>71</v>
      </c>
      <c r="AB17" s="7" t="s">
        <v>104</v>
      </c>
      <c r="AC17" s="7" t="s">
        <v>102</v>
      </c>
      <c r="AD17" s="7" t="s">
        <v>5</v>
      </c>
      <c r="AE17" s="7">
        <v>17.55</v>
      </c>
      <c r="AF17" s="7">
        <v>170.29</v>
      </c>
      <c r="AG17" s="7">
        <v>163.13</v>
      </c>
      <c r="AH17" s="7">
        <v>99.17</v>
      </c>
      <c r="AI17" s="7">
        <f t="shared" si="5"/>
        <v>7.1599999999999966</v>
      </c>
      <c r="AJ17" s="7">
        <f t="shared" si="6"/>
        <v>71.11999999999999</v>
      </c>
      <c r="AK17" s="7">
        <f t="shared" si="7"/>
        <v>63.959999999999994</v>
      </c>
      <c r="AL17" s="7">
        <v>99.39</v>
      </c>
      <c r="AM17" s="6"/>
    </row>
    <row r="18" spans="1:39" ht="14.4" x14ac:dyDescent="0.25">
      <c r="A18" s="7" t="s">
        <v>18</v>
      </c>
      <c r="B18" s="7" t="s">
        <v>104</v>
      </c>
      <c r="C18" s="7" t="s">
        <v>103</v>
      </c>
      <c r="D18" s="7" t="s">
        <v>1</v>
      </c>
      <c r="E18" s="7">
        <v>93.85</v>
      </c>
      <c r="F18" s="7">
        <v>170.28</v>
      </c>
      <c r="G18" s="7">
        <v>161.47</v>
      </c>
      <c r="H18" s="7">
        <v>131.51</v>
      </c>
      <c r="I18" s="7">
        <f t="shared" si="8"/>
        <v>8.8100000000000023</v>
      </c>
      <c r="J18" s="7">
        <f t="shared" si="0"/>
        <v>38.77000000000001</v>
      </c>
      <c r="K18" s="7">
        <f t="shared" si="1"/>
        <v>29.960000000000008</v>
      </c>
      <c r="L18" s="7">
        <v>105.56</v>
      </c>
      <c r="N18" s="7" t="s">
        <v>45</v>
      </c>
      <c r="O18" s="7" t="s">
        <v>104</v>
      </c>
      <c r="P18" s="7" t="s">
        <v>103</v>
      </c>
      <c r="Q18" s="7" t="s">
        <v>1</v>
      </c>
      <c r="R18" s="7">
        <v>87.32</v>
      </c>
      <c r="S18" s="7">
        <v>170.57</v>
      </c>
      <c r="T18" s="7">
        <v>164.31</v>
      </c>
      <c r="U18" s="7">
        <v>127.81</v>
      </c>
      <c r="V18" s="7">
        <f>S18-T18</f>
        <v>6.2599999999999909</v>
      </c>
      <c r="W18" s="7">
        <f>S18-U18</f>
        <v>42.759999999999991</v>
      </c>
      <c r="X18" s="7">
        <f t="shared" si="4"/>
        <v>36.5</v>
      </c>
      <c r="Y18" s="7">
        <v>99.61</v>
      </c>
      <c r="AA18" s="7" t="s">
        <v>72</v>
      </c>
      <c r="AB18" s="7" t="s">
        <v>104</v>
      </c>
      <c r="AC18" s="7" t="s">
        <v>103</v>
      </c>
      <c r="AD18" s="7" t="s">
        <v>1</v>
      </c>
      <c r="AE18" s="7">
        <v>108.02</v>
      </c>
      <c r="AF18" s="7">
        <v>170.16</v>
      </c>
      <c r="AG18" s="7">
        <v>163.78</v>
      </c>
      <c r="AH18" s="7">
        <v>141.68</v>
      </c>
      <c r="AI18" s="7">
        <f t="shared" si="5"/>
        <v>6.3799999999999955</v>
      </c>
      <c r="AJ18" s="7">
        <f t="shared" si="6"/>
        <v>28.47999999999999</v>
      </c>
      <c r="AK18" s="7">
        <f t="shared" si="7"/>
        <v>22.099999999999994</v>
      </c>
      <c r="AL18" s="7">
        <v>108.83</v>
      </c>
      <c r="AM18" s="6"/>
    </row>
    <row r="19" spans="1:39" ht="14.4" x14ac:dyDescent="0.25">
      <c r="A19" s="7" t="s">
        <v>19</v>
      </c>
      <c r="B19" s="7" t="s">
        <v>104</v>
      </c>
      <c r="C19" s="7" t="s">
        <v>103</v>
      </c>
      <c r="D19" s="7" t="s">
        <v>3</v>
      </c>
      <c r="E19" s="7">
        <v>23.96</v>
      </c>
      <c r="F19" s="7">
        <v>170.16</v>
      </c>
      <c r="G19" s="7">
        <v>162.13</v>
      </c>
      <c r="H19" s="7">
        <v>90.17</v>
      </c>
      <c r="I19" s="7">
        <f t="shared" si="8"/>
        <v>8.0300000000000011</v>
      </c>
      <c r="J19" s="7">
        <f t="shared" si="0"/>
        <v>79.989999999999995</v>
      </c>
      <c r="K19" s="7">
        <f t="shared" si="1"/>
        <v>71.959999999999994</v>
      </c>
      <c r="L19" s="7">
        <v>107.66</v>
      </c>
      <c r="N19" s="7" t="s">
        <v>46</v>
      </c>
      <c r="O19" s="7" t="s">
        <v>104</v>
      </c>
      <c r="P19" s="7" t="s">
        <v>103</v>
      </c>
      <c r="Q19" s="7" t="s">
        <v>3</v>
      </c>
      <c r="R19" s="7">
        <v>15.12</v>
      </c>
      <c r="S19" s="7">
        <v>170.11</v>
      </c>
      <c r="T19" s="7">
        <v>163.26</v>
      </c>
      <c r="U19" s="7">
        <v>110.5</v>
      </c>
      <c r="V19" s="7">
        <f t="shared" si="2"/>
        <v>6.8500000000000227</v>
      </c>
      <c r="W19" s="7">
        <f t="shared" si="3"/>
        <v>59.610000000000014</v>
      </c>
      <c r="X19" s="7">
        <f t="shared" si="4"/>
        <v>52.759999999999991</v>
      </c>
      <c r="Y19" s="7">
        <v>105.49</v>
      </c>
      <c r="AA19" s="7" t="s">
        <v>73</v>
      </c>
      <c r="AB19" s="7" t="s">
        <v>104</v>
      </c>
      <c r="AC19" s="7" t="s">
        <v>103</v>
      </c>
      <c r="AD19" s="7" t="s">
        <v>3</v>
      </c>
      <c r="AE19" s="7">
        <v>33.51</v>
      </c>
      <c r="AF19" s="7">
        <v>170.24</v>
      </c>
      <c r="AG19" s="7">
        <v>164.1</v>
      </c>
      <c r="AH19" s="7">
        <v>89.88</v>
      </c>
      <c r="AI19" s="7">
        <f t="shared" si="5"/>
        <v>6.1400000000000148</v>
      </c>
      <c r="AJ19" s="7">
        <f t="shared" si="6"/>
        <v>80.360000000000014</v>
      </c>
      <c r="AK19" s="7">
        <f t="shared" si="7"/>
        <v>74.22</v>
      </c>
      <c r="AL19" s="7">
        <v>104.79</v>
      </c>
      <c r="AM19" s="6"/>
    </row>
    <row r="20" spans="1:39" ht="14.4" x14ac:dyDescent="0.25">
      <c r="A20" s="7" t="s">
        <v>20</v>
      </c>
      <c r="B20" s="7" t="s">
        <v>104</v>
      </c>
      <c r="C20" s="7" t="s">
        <v>103</v>
      </c>
      <c r="D20" s="7" t="s">
        <v>5</v>
      </c>
      <c r="E20" s="7">
        <v>15.18</v>
      </c>
      <c r="F20" s="7">
        <v>170.18</v>
      </c>
      <c r="G20" s="7">
        <v>162.76</v>
      </c>
      <c r="H20" s="7">
        <v>97.31</v>
      </c>
      <c r="I20" s="7">
        <f t="shared" si="8"/>
        <v>7.4200000000000159</v>
      </c>
      <c r="J20" s="7">
        <f t="shared" si="0"/>
        <v>72.87</v>
      </c>
      <c r="K20" s="7">
        <f t="shared" si="1"/>
        <v>65.449999999999989</v>
      </c>
      <c r="L20" s="7">
        <v>98.96</v>
      </c>
      <c r="N20" s="7" t="s">
        <v>47</v>
      </c>
      <c r="O20" s="7" t="s">
        <v>104</v>
      </c>
      <c r="P20" s="7" t="s">
        <v>103</v>
      </c>
      <c r="Q20" s="7" t="s">
        <v>5</v>
      </c>
      <c r="R20" s="7">
        <v>18.77</v>
      </c>
      <c r="S20" s="7">
        <v>170.16</v>
      </c>
      <c r="T20" s="7">
        <v>164.18</v>
      </c>
      <c r="U20" s="7">
        <v>121.65</v>
      </c>
      <c r="V20" s="7">
        <f t="shared" si="2"/>
        <v>5.9799999999999898</v>
      </c>
      <c r="W20" s="7">
        <f t="shared" si="3"/>
        <v>48.509999999999991</v>
      </c>
      <c r="X20" s="7">
        <f t="shared" si="4"/>
        <v>42.53</v>
      </c>
      <c r="Y20" s="7">
        <v>106.63</v>
      </c>
      <c r="AA20" s="7" t="s">
        <v>74</v>
      </c>
      <c r="AB20" s="7" t="s">
        <v>104</v>
      </c>
      <c r="AC20" s="7" t="s">
        <v>103</v>
      </c>
      <c r="AD20" s="7" t="s">
        <v>5</v>
      </c>
      <c r="AE20" s="7">
        <v>21.16</v>
      </c>
      <c r="AF20" s="7">
        <v>170.33</v>
      </c>
      <c r="AG20" s="7">
        <v>163.85</v>
      </c>
      <c r="AH20" s="7">
        <v>92.38</v>
      </c>
      <c r="AI20" s="7">
        <f t="shared" si="5"/>
        <v>6.4800000000000182</v>
      </c>
      <c r="AJ20" s="7">
        <f t="shared" si="6"/>
        <v>77.950000000000017</v>
      </c>
      <c r="AK20" s="7">
        <f t="shared" si="7"/>
        <v>71.47</v>
      </c>
      <c r="AL20" s="7">
        <v>109.8</v>
      </c>
      <c r="AM20" s="6"/>
    </row>
    <row r="21" spans="1:39" ht="14.4" x14ac:dyDescent="0.25">
      <c r="A21" s="7" t="s">
        <v>21</v>
      </c>
      <c r="B21" s="7" t="s">
        <v>105</v>
      </c>
      <c r="C21" s="7" t="s">
        <v>0</v>
      </c>
      <c r="D21" s="7" t="s">
        <v>1</v>
      </c>
      <c r="E21" s="7">
        <v>64.12</v>
      </c>
      <c r="F21" s="7">
        <v>237.06</v>
      </c>
      <c r="G21" s="7">
        <v>226.69</v>
      </c>
      <c r="H21" s="7">
        <v>164.84</v>
      </c>
      <c r="I21" s="7">
        <f t="shared" si="8"/>
        <v>10.370000000000005</v>
      </c>
      <c r="J21" s="7">
        <f t="shared" si="0"/>
        <v>72.22</v>
      </c>
      <c r="K21" s="7">
        <f t="shared" si="1"/>
        <v>61.849999999999994</v>
      </c>
      <c r="L21" s="7">
        <v>140.13999999999999</v>
      </c>
      <c r="N21" s="7" t="s">
        <v>48</v>
      </c>
      <c r="O21" s="7" t="s">
        <v>105</v>
      </c>
      <c r="P21" s="7" t="s">
        <v>0</v>
      </c>
      <c r="Q21" s="7" t="s">
        <v>1</v>
      </c>
      <c r="R21" s="7">
        <v>44.71</v>
      </c>
      <c r="S21" s="7">
        <v>238.52</v>
      </c>
      <c r="T21" s="7">
        <v>225.68</v>
      </c>
      <c r="U21" s="7">
        <v>152.71</v>
      </c>
      <c r="V21" s="7">
        <f t="shared" si="2"/>
        <v>12.840000000000003</v>
      </c>
      <c r="W21" s="7">
        <f t="shared" si="3"/>
        <v>85.81</v>
      </c>
      <c r="X21" s="7">
        <f t="shared" si="4"/>
        <v>72.97</v>
      </c>
      <c r="Y21" s="7">
        <v>140.80000000000001</v>
      </c>
      <c r="AA21" s="7" t="s">
        <v>75</v>
      </c>
      <c r="AB21" s="7" t="s">
        <v>105</v>
      </c>
      <c r="AC21" s="7" t="s">
        <v>0</v>
      </c>
      <c r="AD21" s="7" t="s">
        <v>1</v>
      </c>
      <c r="AE21" s="7">
        <v>88.52</v>
      </c>
      <c r="AF21" s="7">
        <v>237.97</v>
      </c>
      <c r="AG21" s="7">
        <v>226.55</v>
      </c>
      <c r="AH21" s="7">
        <v>172.37</v>
      </c>
      <c r="AI21" s="7">
        <f t="shared" si="5"/>
        <v>11.419999999999987</v>
      </c>
      <c r="AJ21" s="7">
        <f t="shared" si="6"/>
        <v>65.599999999999994</v>
      </c>
      <c r="AK21" s="7">
        <f t="shared" si="7"/>
        <v>54.180000000000007</v>
      </c>
      <c r="AL21" s="7">
        <v>137.5</v>
      </c>
      <c r="AM21" s="6"/>
    </row>
    <row r="22" spans="1:39" ht="14.4" x14ac:dyDescent="0.25">
      <c r="A22" s="7" t="s">
        <v>22</v>
      </c>
      <c r="B22" s="7" t="s">
        <v>105</v>
      </c>
      <c r="C22" s="7" t="s">
        <v>0</v>
      </c>
      <c r="D22" s="7" t="s">
        <v>3</v>
      </c>
      <c r="E22" s="7">
        <v>19.899999999999999</v>
      </c>
      <c r="F22" s="7">
        <v>236.5</v>
      </c>
      <c r="G22" s="7">
        <v>226.16</v>
      </c>
      <c r="H22" s="7">
        <v>170.48</v>
      </c>
      <c r="I22" s="7">
        <f t="shared" si="8"/>
        <v>10.340000000000003</v>
      </c>
      <c r="J22" s="7">
        <f t="shared" si="0"/>
        <v>66.02000000000001</v>
      </c>
      <c r="K22" s="7">
        <f t="shared" si="1"/>
        <v>55.680000000000007</v>
      </c>
      <c r="L22" s="7">
        <v>148.33000000000001</v>
      </c>
      <c r="N22" s="7" t="s">
        <v>49</v>
      </c>
      <c r="O22" s="7" t="s">
        <v>105</v>
      </c>
      <c r="P22" s="7" t="s">
        <v>0</v>
      </c>
      <c r="Q22" s="7" t="s">
        <v>3</v>
      </c>
      <c r="R22" s="7">
        <v>15.19</v>
      </c>
      <c r="S22" s="7">
        <v>237.98</v>
      </c>
      <c r="T22" s="7">
        <v>227.85</v>
      </c>
      <c r="U22" s="7">
        <v>173.12</v>
      </c>
      <c r="V22" s="7">
        <f t="shared" si="2"/>
        <v>10.129999999999995</v>
      </c>
      <c r="W22" s="7">
        <f t="shared" si="3"/>
        <v>64.859999999999985</v>
      </c>
      <c r="X22" s="7">
        <f t="shared" si="4"/>
        <v>54.72999999999999</v>
      </c>
      <c r="Y22" s="7">
        <v>139.61000000000001</v>
      </c>
      <c r="AA22" s="7" t="s">
        <v>76</v>
      </c>
      <c r="AB22" s="7" t="s">
        <v>105</v>
      </c>
      <c r="AC22" s="7" t="s">
        <v>0</v>
      </c>
      <c r="AD22" s="7" t="s">
        <v>3</v>
      </c>
      <c r="AE22" s="7">
        <v>39.01</v>
      </c>
      <c r="AF22" s="7">
        <v>238.07</v>
      </c>
      <c r="AG22" s="7">
        <v>225.39</v>
      </c>
      <c r="AH22" s="7">
        <v>118.05</v>
      </c>
      <c r="AI22" s="7">
        <f t="shared" si="5"/>
        <v>12.680000000000007</v>
      </c>
      <c r="AJ22" s="7">
        <f t="shared" si="6"/>
        <v>120.02</v>
      </c>
      <c r="AK22" s="7">
        <f t="shared" si="7"/>
        <v>107.33999999999999</v>
      </c>
      <c r="AL22" s="7">
        <v>149.78</v>
      </c>
      <c r="AM22" s="6"/>
    </row>
    <row r="23" spans="1:39" ht="14.4" x14ac:dyDescent="0.25">
      <c r="A23" s="7" t="s">
        <v>23</v>
      </c>
      <c r="B23" s="7" t="s">
        <v>105</v>
      </c>
      <c r="C23" s="7" t="s">
        <v>0</v>
      </c>
      <c r="D23" s="7" t="s">
        <v>5</v>
      </c>
      <c r="E23" s="7">
        <v>9.08</v>
      </c>
      <c r="F23" s="7">
        <v>236.24</v>
      </c>
      <c r="G23" s="7">
        <v>225.29</v>
      </c>
      <c r="H23" s="7">
        <v>161.80000000000001</v>
      </c>
      <c r="I23" s="7">
        <f t="shared" si="8"/>
        <v>10.950000000000017</v>
      </c>
      <c r="J23" s="7">
        <f t="shared" si="0"/>
        <v>74.44</v>
      </c>
      <c r="K23" s="7">
        <f t="shared" si="1"/>
        <v>63.489999999999981</v>
      </c>
      <c r="L23" s="7">
        <v>142.25</v>
      </c>
      <c r="N23" s="7" t="s">
        <v>50</v>
      </c>
      <c r="O23" s="7" t="s">
        <v>105</v>
      </c>
      <c r="P23" s="7" t="s">
        <v>0</v>
      </c>
      <c r="Q23" s="7" t="s">
        <v>5</v>
      </c>
      <c r="R23" s="7">
        <v>13.28</v>
      </c>
      <c r="S23" s="7">
        <v>238.51</v>
      </c>
      <c r="T23" s="7">
        <v>227.66</v>
      </c>
      <c r="U23" s="7">
        <v>190.54</v>
      </c>
      <c r="V23" s="7">
        <f t="shared" si="2"/>
        <v>10.849999999999994</v>
      </c>
      <c r="W23" s="7">
        <f t="shared" si="3"/>
        <v>47.97</v>
      </c>
      <c r="X23" s="7">
        <f t="shared" si="4"/>
        <v>37.120000000000005</v>
      </c>
      <c r="Y23" s="7">
        <v>137.12</v>
      </c>
      <c r="AA23" s="7" t="s">
        <v>77</v>
      </c>
      <c r="AB23" s="7" t="s">
        <v>105</v>
      </c>
      <c r="AC23" s="7" t="s">
        <v>0</v>
      </c>
      <c r="AD23" s="7" t="s">
        <v>5</v>
      </c>
      <c r="AE23" s="7">
        <v>25.06</v>
      </c>
      <c r="AF23" s="7">
        <v>237.69</v>
      </c>
      <c r="AG23" s="7">
        <v>226.93</v>
      </c>
      <c r="AH23" s="7">
        <v>111.47</v>
      </c>
      <c r="AI23" s="7">
        <f t="shared" si="5"/>
        <v>10.759999999999991</v>
      </c>
      <c r="AJ23" s="7">
        <f t="shared" si="6"/>
        <v>126.22</v>
      </c>
      <c r="AK23" s="7">
        <f t="shared" si="7"/>
        <v>115.46000000000001</v>
      </c>
      <c r="AL23" s="7">
        <v>130.03</v>
      </c>
      <c r="AM23" s="6"/>
    </row>
    <row r="24" spans="1:39" ht="14.4" x14ac:dyDescent="0.25">
      <c r="A24" s="7" t="s">
        <v>24</v>
      </c>
      <c r="B24" s="7" t="s">
        <v>105</v>
      </c>
      <c r="C24" s="7" t="s">
        <v>102</v>
      </c>
      <c r="D24" s="7" t="s">
        <v>1</v>
      </c>
      <c r="E24" s="7">
        <v>62.91</v>
      </c>
      <c r="F24" s="7">
        <v>236.3</v>
      </c>
      <c r="G24" s="7">
        <v>226.9</v>
      </c>
      <c r="H24" s="7">
        <v>174.63</v>
      </c>
      <c r="I24" s="7">
        <f t="shared" si="8"/>
        <v>9.4000000000000057</v>
      </c>
      <c r="J24" s="7">
        <f t="shared" si="0"/>
        <v>61.670000000000016</v>
      </c>
      <c r="K24" s="7">
        <f t="shared" si="1"/>
        <v>52.27000000000001</v>
      </c>
      <c r="L24" s="7">
        <v>153.69</v>
      </c>
      <c r="N24" s="7" t="s">
        <v>51</v>
      </c>
      <c r="O24" s="7" t="s">
        <v>105</v>
      </c>
      <c r="P24" s="7" t="s">
        <v>102</v>
      </c>
      <c r="Q24" s="7" t="s">
        <v>1</v>
      </c>
      <c r="R24" s="7">
        <v>31.7</v>
      </c>
      <c r="S24" s="7">
        <v>238.82</v>
      </c>
      <c r="T24" s="7">
        <v>227.77</v>
      </c>
      <c r="U24" s="7">
        <v>148.84</v>
      </c>
      <c r="V24" s="7">
        <f t="shared" si="2"/>
        <v>11.049999999999983</v>
      </c>
      <c r="W24" s="7">
        <f t="shared" si="3"/>
        <v>89.97999999999999</v>
      </c>
      <c r="X24" s="7">
        <f t="shared" si="4"/>
        <v>78.930000000000007</v>
      </c>
      <c r="Y24" s="7">
        <v>142.26</v>
      </c>
      <c r="AA24" s="7" t="s">
        <v>78</v>
      </c>
      <c r="AB24" s="7" t="s">
        <v>105</v>
      </c>
      <c r="AC24" s="7" t="s">
        <v>102</v>
      </c>
      <c r="AD24" s="7" t="s">
        <v>1</v>
      </c>
      <c r="AE24" s="7">
        <v>94.72</v>
      </c>
      <c r="AF24" s="7">
        <v>238.16</v>
      </c>
      <c r="AG24" s="7">
        <v>226.55</v>
      </c>
      <c r="AH24" s="7">
        <v>184.57</v>
      </c>
      <c r="AI24" s="7">
        <f t="shared" si="5"/>
        <v>11.609999999999985</v>
      </c>
      <c r="AJ24" s="7">
        <f t="shared" si="6"/>
        <v>53.59</v>
      </c>
      <c r="AK24" s="7">
        <f t="shared" si="7"/>
        <v>41.980000000000018</v>
      </c>
      <c r="AL24" s="7">
        <v>142.63999999999999</v>
      </c>
      <c r="AM24" s="6"/>
    </row>
    <row r="25" spans="1:39" ht="14.4" x14ac:dyDescent="0.25">
      <c r="A25" s="7" t="s">
        <v>25</v>
      </c>
      <c r="B25" s="7" t="s">
        <v>105</v>
      </c>
      <c r="C25" s="7" t="s">
        <v>102</v>
      </c>
      <c r="D25" s="7" t="s">
        <v>3</v>
      </c>
      <c r="E25" s="7">
        <v>8.2100000000000009</v>
      </c>
      <c r="F25" s="7">
        <v>237.39</v>
      </c>
      <c r="G25" s="7">
        <v>226.71</v>
      </c>
      <c r="H25" s="7">
        <v>216.26</v>
      </c>
      <c r="I25" s="7">
        <f t="shared" si="8"/>
        <v>10.679999999999978</v>
      </c>
      <c r="J25" s="7">
        <f t="shared" si="0"/>
        <v>21.129999999999995</v>
      </c>
      <c r="K25" s="7">
        <f t="shared" si="1"/>
        <v>10.450000000000017</v>
      </c>
      <c r="L25" s="7">
        <v>145.32</v>
      </c>
      <c r="N25" s="7" t="s">
        <v>52</v>
      </c>
      <c r="O25" s="7" t="s">
        <v>105</v>
      </c>
      <c r="P25" s="7" t="s">
        <v>102</v>
      </c>
      <c r="Q25" s="7" t="s">
        <v>3</v>
      </c>
      <c r="R25" s="7">
        <v>7.87</v>
      </c>
      <c r="S25" s="7">
        <v>238</v>
      </c>
      <c r="T25" s="7">
        <v>222.57</v>
      </c>
      <c r="U25" s="7">
        <v>205.4</v>
      </c>
      <c r="V25" s="7">
        <f t="shared" si="2"/>
        <v>15.430000000000007</v>
      </c>
      <c r="W25" s="7">
        <f t="shared" si="3"/>
        <v>32.599999999999994</v>
      </c>
      <c r="X25" s="7">
        <f t="shared" si="4"/>
        <v>17.169999999999987</v>
      </c>
      <c r="Y25" s="7">
        <v>133.47</v>
      </c>
      <c r="AA25" s="7" t="s">
        <v>79</v>
      </c>
      <c r="AB25" s="7" t="s">
        <v>105</v>
      </c>
      <c r="AC25" s="7" t="s">
        <v>102</v>
      </c>
      <c r="AD25" s="7" t="s">
        <v>3</v>
      </c>
      <c r="AE25" s="7">
        <v>21.84</v>
      </c>
      <c r="AF25" s="7">
        <v>238.63</v>
      </c>
      <c r="AG25" s="7">
        <v>226.47</v>
      </c>
      <c r="AH25" s="7">
        <v>124.78</v>
      </c>
      <c r="AI25" s="7">
        <f t="shared" si="5"/>
        <v>12.159999999999997</v>
      </c>
      <c r="AJ25" s="7">
        <f t="shared" si="6"/>
        <v>113.85</v>
      </c>
      <c r="AK25" s="7">
        <f t="shared" si="7"/>
        <v>101.69</v>
      </c>
      <c r="AL25" s="7">
        <v>135.51</v>
      </c>
      <c r="AM25" s="6"/>
    </row>
    <row r="26" spans="1:39" ht="14.4" x14ac:dyDescent="0.25">
      <c r="A26" s="7" t="s">
        <v>26</v>
      </c>
      <c r="B26" s="7" t="s">
        <v>105</v>
      </c>
      <c r="C26" s="7" t="s">
        <v>102</v>
      </c>
      <c r="D26" s="7" t="s">
        <v>5</v>
      </c>
      <c r="E26" s="7">
        <v>6.01</v>
      </c>
      <c r="F26" s="7">
        <v>237.12</v>
      </c>
      <c r="G26" s="7">
        <v>226.06</v>
      </c>
      <c r="H26" s="7">
        <v>220.86</v>
      </c>
      <c r="I26" s="7">
        <f t="shared" si="8"/>
        <v>11.060000000000002</v>
      </c>
      <c r="J26" s="7">
        <f t="shared" si="0"/>
        <v>16.259999999999991</v>
      </c>
      <c r="K26" s="7">
        <f t="shared" si="1"/>
        <v>5.1999999999999886</v>
      </c>
      <c r="L26" s="7">
        <v>146.72</v>
      </c>
      <c r="N26" s="7" t="s">
        <v>53</v>
      </c>
      <c r="O26" s="7" t="s">
        <v>105</v>
      </c>
      <c r="P26" s="7" t="s">
        <v>102</v>
      </c>
      <c r="Q26" s="7" t="s">
        <v>5</v>
      </c>
      <c r="R26" s="7">
        <v>10.09</v>
      </c>
      <c r="S26" s="7">
        <v>236.11</v>
      </c>
      <c r="T26" s="7">
        <v>225.24</v>
      </c>
      <c r="U26" s="7">
        <v>191.8</v>
      </c>
      <c r="V26" s="7">
        <f t="shared" si="2"/>
        <v>10.870000000000005</v>
      </c>
      <c r="W26" s="7">
        <f t="shared" si="3"/>
        <v>44.31</v>
      </c>
      <c r="X26" s="7">
        <f t="shared" si="4"/>
        <v>33.44</v>
      </c>
      <c r="Y26" s="7">
        <v>135.56</v>
      </c>
      <c r="AA26" s="7" t="s">
        <v>80</v>
      </c>
      <c r="AB26" s="7" t="s">
        <v>105</v>
      </c>
      <c r="AC26" s="7" t="s">
        <v>102</v>
      </c>
      <c r="AD26" s="7" t="s">
        <v>5</v>
      </c>
      <c r="AE26" s="7">
        <v>10.199999999999999</v>
      </c>
      <c r="AF26" s="7">
        <v>237.3</v>
      </c>
      <c r="AG26" s="7">
        <v>225.74</v>
      </c>
      <c r="AH26" s="7">
        <v>161.65</v>
      </c>
      <c r="AI26" s="7">
        <f t="shared" si="5"/>
        <v>11.560000000000002</v>
      </c>
      <c r="AJ26" s="7">
        <f t="shared" si="6"/>
        <v>75.650000000000006</v>
      </c>
      <c r="AK26" s="7">
        <f t="shared" si="7"/>
        <v>64.09</v>
      </c>
      <c r="AL26" s="7">
        <v>145.16999999999999</v>
      </c>
      <c r="AM26" s="6"/>
    </row>
    <row r="27" spans="1:39" ht="14.4" x14ac:dyDescent="0.25">
      <c r="A27" s="7" t="s">
        <v>27</v>
      </c>
      <c r="B27" s="7" t="s">
        <v>105</v>
      </c>
      <c r="C27" s="7" t="s">
        <v>103</v>
      </c>
      <c r="D27" s="7" t="s">
        <v>1</v>
      </c>
      <c r="E27" s="7">
        <v>59.2</v>
      </c>
      <c r="F27" s="7">
        <v>237.99</v>
      </c>
      <c r="G27" s="7">
        <v>225.59</v>
      </c>
      <c r="H27" s="7">
        <v>173.72</v>
      </c>
      <c r="I27" s="7">
        <f t="shared" si="8"/>
        <v>12.400000000000006</v>
      </c>
      <c r="J27" s="7">
        <f t="shared" si="0"/>
        <v>64.27000000000001</v>
      </c>
      <c r="K27" s="7">
        <f t="shared" si="1"/>
        <v>51.870000000000005</v>
      </c>
      <c r="L27" s="7">
        <v>149.84</v>
      </c>
      <c r="N27" s="7" t="s">
        <v>54</v>
      </c>
      <c r="O27" s="7" t="s">
        <v>105</v>
      </c>
      <c r="P27" s="7" t="s">
        <v>103</v>
      </c>
      <c r="Q27" s="7" t="s">
        <v>1</v>
      </c>
      <c r="R27" s="7">
        <v>28.12</v>
      </c>
      <c r="S27" s="7">
        <v>240.65</v>
      </c>
      <c r="T27" s="7">
        <v>228.42</v>
      </c>
      <c r="U27" s="7">
        <v>156.15</v>
      </c>
      <c r="V27" s="7">
        <f t="shared" si="2"/>
        <v>12.230000000000018</v>
      </c>
      <c r="W27" s="7">
        <f t="shared" si="3"/>
        <v>84.5</v>
      </c>
      <c r="X27" s="7">
        <f t="shared" si="4"/>
        <v>72.269999999999982</v>
      </c>
      <c r="Y27" s="7">
        <v>147.49</v>
      </c>
      <c r="AA27" s="7" t="s">
        <v>81</v>
      </c>
      <c r="AB27" s="7" t="s">
        <v>105</v>
      </c>
      <c r="AC27" s="7" t="s">
        <v>103</v>
      </c>
      <c r="AD27" s="7" t="s">
        <v>1</v>
      </c>
      <c r="AE27" s="7">
        <v>75.05</v>
      </c>
      <c r="AF27" s="7">
        <v>238.1</v>
      </c>
      <c r="AG27" s="7">
        <v>227.45</v>
      </c>
      <c r="AH27" s="7">
        <v>202.43</v>
      </c>
      <c r="AI27" s="7">
        <f t="shared" si="5"/>
        <v>10.650000000000006</v>
      </c>
      <c r="AJ27" s="7">
        <f t="shared" si="6"/>
        <v>35.669999999999987</v>
      </c>
      <c r="AK27" s="7">
        <f t="shared" si="7"/>
        <v>25.019999999999982</v>
      </c>
      <c r="AL27" s="7">
        <v>142.63999999999999</v>
      </c>
      <c r="AM27" s="6"/>
    </row>
    <row r="28" spans="1:39" ht="14.4" x14ac:dyDescent="0.25">
      <c r="A28" s="7" t="s">
        <v>28</v>
      </c>
      <c r="B28" s="7" t="s">
        <v>105</v>
      </c>
      <c r="C28" s="7" t="s">
        <v>103</v>
      </c>
      <c r="D28" s="7" t="s">
        <v>3</v>
      </c>
      <c r="E28" s="7">
        <v>8.3000000000000007</v>
      </c>
      <c r="F28" s="7">
        <v>240.08</v>
      </c>
      <c r="G28" s="7">
        <v>230.07</v>
      </c>
      <c r="H28" s="7">
        <v>152.24</v>
      </c>
      <c r="I28" s="7">
        <f t="shared" si="8"/>
        <v>10.010000000000019</v>
      </c>
      <c r="J28" s="7">
        <f t="shared" si="0"/>
        <v>87.84</v>
      </c>
      <c r="K28" s="7">
        <f t="shared" si="1"/>
        <v>77.829999999999984</v>
      </c>
      <c r="L28" s="7">
        <v>151.5</v>
      </c>
      <c r="N28" s="7" t="s">
        <v>55</v>
      </c>
      <c r="O28" s="7" t="s">
        <v>105</v>
      </c>
      <c r="P28" s="7" t="s">
        <v>103</v>
      </c>
      <c r="Q28" s="7" t="s">
        <v>3</v>
      </c>
      <c r="R28" s="7">
        <v>15.04</v>
      </c>
      <c r="S28" s="7">
        <v>238.84</v>
      </c>
      <c r="T28" s="7">
        <v>228.22</v>
      </c>
      <c r="U28" s="7">
        <v>166.75</v>
      </c>
      <c r="V28" s="7">
        <f t="shared" si="2"/>
        <v>10.620000000000005</v>
      </c>
      <c r="W28" s="7">
        <f t="shared" si="3"/>
        <v>72.09</v>
      </c>
      <c r="X28" s="7">
        <f t="shared" si="4"/>
        <v>61.47</v>
      </c>
      <c r="Y28" s="7">
        <v>142.35</v>
      </c>
      <c r="AA28" s="7" t="s">
        <v>82</v>
      </c>
      <c r="AB28" s="7" t="s">
        <v>105</v>
      </c>
      <c r="AC28" s="7" t="s">
        <v>103</v>
      </c>
      <c r="AD28" s="7" t="s">
        <v>3</v>
      </c>
      <c r="AE28" s="7">
        <v>15.25</v>
      </c>
      <c r="AF28" s="7">
        <v>237.72</v>
      </c>
      <c r="AG28" s="7">
        <v>227.91</v>
      </c>
      <c r="AH28" s="7">
        <v>117.4</v>
      </c>
      <c r="AI28" s="7">
        <f t="shared" si="5"/>
        <v>9.8100000000000023</v>
      </c>
      <c r="AJ28" s="7">
        <f t="shared" si="6"/>
        <v>120.32</v>
      </c>
      <c r="AK28" s="7">
        <f t="shared" si="7"/>
        <v>110.50999999999999</v>
      </c>
      <c r="AL28" s="7">
        <v>135.44999999999999</v>
      </c>
      <c r="AM28" s="6"/>
    </row>
    <row r="29" spans="1:39" ht="14.4" x14ac:dyDescent="0.25">
      <c r="A29" s="7" t="s">
        <v>29</v>
      </c>
      <c r="B29" s="7" t="s">
        <v>105</v>
      </c>
      <c r="C29" s="7" t="s">
        <v>103</v>
      </c>
      <c r="D29" s="7" t="s">
        <v>5</v>
      </c>
      <c r="E29" s="7">
        <v>9.34</v>
      </c>
      <c r="F29" s="7">
        <v>239.22</v>
      </c>
      <c r="G29" s="7">
        <v>229.6</v>
      </c>
      <c r="H29" s="7">
        <v>195.64</v>
      </c>
      <c r="I29" s="7">
        <f t="shared" si="8"/>
        <v>9.6200000000000045</v>
      </c>
      <c r="J29" s="7">
        <f t="shared" si="0"/>
        <v>43.580000000000013</v>
      </c>
      <c r="K29" s="7">
        <f t="shared" si="1"/>
        <v>33.960000000000008</v>
      </c>
      <c r="L29" s="7">
        <v>144.21</v>
      </c>
      <c r="N29" s="7" t="s">
        <v>56</v>
      </c>
      <c r="O29" s="7" t="s">
        <v>105</v>
      </c>
      <c r="P29" s="7" t="s">
        <v>103</v>
      </c>
      <c r="Q29" s="7" t="s">
        <v>5</v>
      </c>
      <c r="R29" s="7">
        <v>7.51</v>
      </c>
      <c r="S29" s="7">
        <v>239.8</v>
      </c>
      <c r="T29" s="7">
        <v>228.46</v>
      </c>
      <c r="U29" s="7">
        <v>194.39</v>
      </c>
      <c r="V29" s="7">
        <f t="shared" si="2"/>
        <v>11.340000000000003</v>
      </c>
      <c r="W29" s="7">
        <f t="shared" si="3"/>
        <v>45.410000000000025</v>
      </c>
      <c r="X29" s="7">
        <f t="shared" si="4"/>
        <v>34.070000000000022</v>
      </c>
      <c r="Y29" s="7">
        <v>142.9</v>
      </c>
      <c r="AA29" s="7" t="s">
        <v>83</v>
      </c>
      <c r="AB29" s="7" t="s">
        <v>105</v>
      </c>
      <c r="AC29" s="7" t="s">
        <v>103</v>
      </c>
      <c r="AD29" s="7" t="s">
        <v>5</v>
      </c>
      <c r="AE29" s="7">
        <v>9.41</v>
      </c>
      <c r="AF29" s="7">
        <v>237.99</v>
      </c>
      <c r="AG29" s="7">
        <v>229.81</v>
      </c>
      <c r="AH29" s="7">
        <v>126.82</v>
      </c>
      <c r="AI29" s="7">
        <f t="shared" si="5"/>
        <v>8.1800000000000068</v>
      </c>
      <c r="AJ29" s="7">
        <f t="shared" si="6"/>
        <v>111.17000000000002</v>
      </c>
      <c r="AK29" s="7">
        <f t="shared" si="7"/>
        <v>102.99000000000001</v>
      </c>
      <c r="AL29" s="7">
        <v>139.33000000000001</v>
      </c>
      <c r="AM29" s="6"/>
    </row>
  </sheetData>
  <mergeCells count="4">
    <mergeCell ref="A1:L1"/>
    <mergeCell ref="N1:Y1"/>
    <mergeCell ref="AA1:AL1"/>
    <mergeCell ref="AN1:AZ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23B81-DBDB-49D7-AAA0-D93A808B1D73}">
  <dimension ref="A1:L10"/>
  <sheetViews>
    <sheetView workbookViewId="0">
      <selection activeCell="H9" sqref="H9"/>
    </sheetView>
  </sheetViews>
  <sheetFormatPr defaultRowHeight="13.8" x14ac:dyDescent="0.25"/>
  <cols>
    <col min="1" max="1" width="31.21875" style="11" customWidth="1"/>
    <col min="2" max="3" width="10.5546875" style="11" bestFit="1" customWidth="1"/>
    <col min="4" max="4" width="11" style="11" customWidth="1"/>
    <col min="5" max="11" width="10.6640625" style="11" bestFit="1" customWidth="1"/>
    <col min="12" max="12" width="11.109375" style="11" customWidth="1"/>
    <col min="13" max="16384" width="8.88671875" style="11"/>
  </cols>
  <sheetData>
    <row r="1" spans="1:12" x14ac:dyDescent="0.25">
      <c r="A1" s="28" t="s">
        <v>144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x14ac:dyDescent="0.25">
      <c r="A2" s="13" t="s">
        <v>121</v>
      </c>
      <c r="B2" s="16"/>
      <c r="C2" s="13">
        <v>2023</v>
      </c>
      <c r="D2" s="13">
        <v>2024</v>
      </c>
      <c r="E2" s="13">
        <v>2025</v>
      </c>
      <c r="F2" s="13">
        <v>2026</v>
      </c>
      <c r="G2" s="13">
        <v>2027</v>
      </c>
      <c r="H2" s="13">
        <v>2028</v>
      </c>
      <c r="I2" s="13">
        <v>2029</v>
      </c>
      <c r="J2" s="13">
        <v>2030</v>
      </c>
      <c r="K2" s="13">
        <v>2031</v>
      </c>
      <c r="L2" s="13">
        <v>2032</v>
      </c>
    </row>
    <row r="3" spans="1:12" x14ac:dyDescent="0.25">
      <c r="A3" s="13" t="s">
        <v>122</v>
      </c>
      <c r="B3" s="13">
        <v>0</v>
      </c>
      <c r="C3" s="13">
        <v>1</v>
      </c>
      <c r="D3" s="13">
        <v>2</v>
      </c>
      <c r="E3" s="13">
        <v>3</v>
      </c>
      <c r="F3" s="13">
        <v>4</v>
      </c>
      <c r="G3" s="13">
        <v>5</v>
      </c>
      <c r="H3" s="13">
        <v>6</v>
      </c>
      <c r="I3" s="13">
        <v>7</v>
      </c>
      <c r="J3" s="13">
        <v>8</v>
      </c>
      <c r="K3" s="13">
        <v>9</v>
      </c>
      <c r="L3" s="13">
        <v>10</v>
      </c>
    </row>
    <row r="4" spans="1:12" x14ac:dyDescent="0.25">
      <c r="A4" s="13" t="s">
        <v>123</v>
      </c>
      <c r="B4" s="13">
        <v>125000</v>
      </c>
      <c r="C4" s="13">
        <f>125000-(125000-L4)/10</f>
        <v>113125</v>
      </c>
      <c r="D4" s="13">
        <f>C4-(B4-L4)/10</f>
        <v>101250</v>
      </c>
      <c r="E4" s="13">
        <f t="shared" ref="E4:K4" si="0">D4-(P4-M4)/10</f>
        <v>101250</v>
      </c>
      <c r="F4" s="13">
        <f t="shared" si="0"/>
        <v>101250</v>
      </c>
      <c r="G4" s="13">
        <f>F4-(R4-B4)/10</f>
        <v>113750</v>
      </c>
      <c r="H4" s="13">
        <f t="shared" si="0"/>
        <v>113750</v>
      </c>
      <c r="I4" s="13">
        <f t="shared" si="0"/>
        <v>113750</v>
      </c>
      <c r="J4" s="13">
        <f t="shared" si="0"/>
        <v>113750</v>
      </c>
      <c r="K4" s="13">
        <f t="shared" si="0"/>
        <v>113750</v>
      </c>
      <c r="L4" s="13">
        <f>B4*0.05</f>
        <v>6250</v>
      </c>
    </row>
    <row r="5" spans="1:12" x14ac:dyDescent="0.25">
      <c r="A5" s="13" t="s">
        <v>124</v>
      </c>
      <c r="B5" s="13">
        <v>87500</v>
      </c>
      <c r="C5" s="13">
        <v>70000</v>
      </c>
      <c r="D5" s="13">
        <v>52500</v>
      </c>
      <c r="E5" s="13">
        <v>35000</v>
      </c>
      <c r="F5" s="13">
        <v>17500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</row>
    <row r="6" spans="1:12" x14ac:dyDescent="0.25">
      <c r="A6" s="13" t="s">
        <v>125</v>
      </c>
      <c r="B6" s="13">
        <v>0</v>
      </c>
      <c r="C6" s="13" t="s">
        <v>126</v>
      </c>
      <c r="D6" s="13" t="s">
        <v>127</v>
      </c>
      <c r="E6" s="13" t="s">
        <v>128</v>
      </c>
      <c r="F6" s="13" t="s">
        <v>129</v>
      </c>
      <c r="G6" s="13" t="s">
        <v>130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</row>
    <row r="7" spans="1:12" x14ac:dyDescent="0.25">
      <c r="A7" s="13" t="s">
        <v>131</v>
      </c>
      <c r="B7" s="13" t="s">
        <v>132</v>
      </c>
      <c r="C7" s="13" t="s">
        <v>133</v>
      </c>
      <c r="D7" s="13" t="s">
        <v>133</v>
      </c>
      <c r="E7" s="13" t="s">
        <v>134</v>
      </c>
      <c r="F7" s="13" t="s">
        <v>134</v>
      </c>
      <c r="G7" s="13" t="s">
        <v>134</v>
      </c>
      <c r="H7" s="13">
        <v>0</v>
      </c>
      <c r="I7" s="13">
        <v>0</v>
      </c>
      <c r="J7" s="13">
        <v>0</v>
      </c>
      <c r="K7" s="13">
        <v>0</v>
      </c>
      <c r="L7" s="13" t="s">
        <v>135</v>
      </c>
    </row>
    <row r="8" spans="1:12" x14ac:dyDescent="0.25">
      <c r="A8" s="13" t="s">
        <v>136</v>
      </c>
      <c r="B8" s="16"/>
      <c r="C8" s="13">
        <v>-20361.28</v>
      </c>
      <c r="D8" s="13">
        <v>-19731.28</v>
      </c>
      <c r="E8" s="13">
        <v>-19101.28</v>
      </c>
      <c r="F8" s="13">
        <v>-18471.27</v>
      </c>
      <c r="G8" s="13">
        <v>-17841.259999999998</v>
      </c>
      <c r="H8" s="13">
        <v>0</v>
      </c>
      <c r="I8" s="13">
        <v>0</v>
      </c>
      <c r="J8" s="13">
        <v>0</v>
      </c>
      <c r="K8" s="13">
        <v>0</v>
      </c>
      <c r="L8" s="13" t="s">
        <v>135</v>
      </c>
    </row>
    <row r="9" spans="1:12" ht="27.6" x14ac:dyDescent="0.25">
      <c r="A9" s="14" t="s">
        <v>159</v>
      </c>
      <c r="B9" s="16"/>
      <c r="C9" s="13" t="s">
        <v>137</v>
      </c>
      <c r="D9" s="13">
        <v>-20046.28</v>
      </c>
      <c r="E9" s="13">
        <v>-19731.28</v>
      </c>
      <c r="F9" s="13">
        <v>-19416.2775</v>
      </c>
      <c r="G9" s="13">
        <v>-19101.274000000001</v>
      </c>
      <c r="H9" s="13">
        <v>-15917.7283333333</v>
      </c>
      <c r="I9" s="13">
        <v>-13643.767142857099</v>
      </c>
      <c r="J9" s="13">
        <v>-11938.296249999999</v>
      </c>
      <c r="K9" s="13">
        <v>-10611.8188888889</v>
      </c>
      <c r="L9" s="13">
        <v>-8925.6370000000006</v>
      </c>
    </row>
    <row r="10" spans="1:12" ht="42.6" customHeight="1" x14ac:dyDescent="0.25">
      <c r="A10" s="30" t="s">
        <v>145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</row>
  </sheetData>
  <mergeCells count="2">
    <mergeCell ref="A1:L1"/>
    <mergeCell ref="A10:L10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5B73F-9D3D-4D27-B00A-426574804A26}">
  <dimension ref="A1:F62"/>
  <sheetViews>
    <sheetView workbookViewId="0">
      <selection sqref="A1:F1"/>
    </sheetView>
  </sheetViews>
  <sheetFormatPr defaultRowHeight="13.8" x14ac:dyDescent="0.25"/>
  <cols>
    <col min="1" max="1" width="17.88671875" style="11" customWidth="1"/>
    <col min="2" max="2" width="11.6640625" style="12" customWidth="1"/>
    <col min="3" max="3" width="18.77734375" style="11" customWidth="1"/>
    <col min="4" max="4" width="8.88671875" style="11"/>
    <col min="5" max="5" width="14.88671875" style="11" customWidth="1"/>
    <col min="6" max="6" width="12.6640625" style="11" customWidth="1"/>
    <col min="7" max="7" width="8.88671875" style="11" customWidth="1"/>
    <col min="8" max="16384" width="8.88671875" style="11"/>
  </cols>
  <sheetData>
    <row r="1" spans="1:6" ht="17.399999999999999" customHeight="1" x14ac:dyDescent="0.25">
      <c r="A1" s="32" t="s">
        <v>146</v>
      </c>
      <c r="B1" s="29"/>
      <c r="C1" s="29"/>
      <c r="D1" s="29"/>
      <c r="E1" s="29"/>
      <c r="F1" s="29"/>
    </row>
    <row r="2" spans="1:6" x14ac:dyDescent="0.25">
      <c r="A2" s="13" t="s">
        <v>138</v>
      </c>
      <c r="B2" s="15" t="s">
        <v>139</v>
      </c>
      <c r="C2" s="13" t="s">
        <v>140</v>
      </c>
      <c r="D2" s="13" t="s">
        <v>141</v>
      </c>
      <c r="E2" s="13" t="s">
        <v>142</v>
      </c>
      <c r="F2" s="13" t="s">
        <v>143</v>
      </c>
    </row>
    <row r="3" spans="1:6" x14ac:dyDescent="0.25">
      <c r="A3" s="13">
        <v>1</v>
      </c>
      <c r="B3" s="15">
        <v>44927</v>
      </c>
      <c r="C3" s="13">
        <v>1720.83</v>
      </c>
      <c r="D3" s="13">
        <v>262.5</v>
      </c>
      <c r="E3" s="13">
        <v>1458.33</v>
      </c>
      <c r="F3" s="13">
        <v>86041.67</v>
      </c>
    </row>
    <row r="4" spans="1:6" x14ac:dyDescent="0.25">
      <c r="A4" s="13">
        <v>2</v>
      </c>
      <c r="B4" s="15">
        <v>44958</v>
      </c>
      <c r="C4" s="13">
        <v>1716.46</v>
      </c>
      <c r="D4" s="13">
        <v>258.13</v>
      </c>
      <c r="E4" s="13">
        <v>1458.33</v>
      </c>
      <c r="F4" s="13">
        <v>84583.33</v>
      </c>
    </row>
    <row r="5" spans="1:6" x14ac:dyDescent="0.25">
      <c r="A5" s="13">
        <v>3</v>
      </c>
      <c r="B5" s="15">
        <v>44986</v>
      </c>
      <c r="C5" s="13">
        <v>1712.08</v>
      </c>
      <c r="D5" s="13">
        <v>253.75</v>
      </c>
      <c r="E5" s="13">
        <v>1458.33</v>
      </c>
      <c r="F5" s="13">
        <v>83125</v>
      </c>
    </row>
    <row r="6" spans="1:6" x14ac:dyDescent="0.25">
      <c r="A6" s="13">
        <v>4</v>
      </c>
      <c r="B6" s="15">
        <v>45017</v>
      </c>
      <c r="C6" s="13">
        <v>1707.71</v>
      </c>
      <c r="D6" s="13">
        <v>249.38</v>
      </c>
      <c r="E6" s="13">
        <v>1458.33</v>
      </c>
      <c r="F6" s="13">
        <v>81666.67</v>
      </c>
    </row>
    <row r="7" spans="1:6" x14ac:dyDescent="0.25">
      <c r="A7" s="13">
        <v>5</v>
      </c>
      <c r="B7" s="15">
        <v>45047</v>
      </c>
      <c r="C7" s="13">
        <v>1703.33</v>
      </c>
      <c r="D7" s="13">
        <v>245</v>
      </c>
      <c r="E7" s="13">
        <v>1458.33</v>
      </c>
      <c r="F7" s="13">
        <v>80208.33</v>
      </c>
    </row>
    <row r="8" spans="1:6" x14ac:dyDescent="0.25">
      <c r="A8" s="13">
        <v>6</v>
      </c>
      <c r="B8" s="15">
        <v>45078</v>
      </c>
      <c r="C8" s="13">
        <v>1698.96</v>
      </c>
      <c r="D8" s="13">
        <v>240.63</v>
      </c>
      <c r="E8" s="13">
        <v>1458.33</v>
      </c>
      <c r="F8" s="13">
        <v>78750</v>
      </c>
    </row>
    <row r="9" spans="1:6" x14ac:dyDescent="0.25">
      <c r="A9" s="13">
        <v>7</v>
      </c>
      <c r="B9" s="15">
        <v>45108</v>
      </c>
      <c r="C9" s="13">
        <v>1694.58</v>
      </c>
      <c r="D9" s="13">
        <v>236.25</v>
      </c>
      <c r="E9" s="13">
        <v>1458.33</v>
      </c>
      <c r="F9" s="13">
        <v>77291.67</v>
      </c>
    </row>
    <row r="10" spans="1:6" x14ac:dyDescent="0.25">
      <c r="A10" s="13">
        <v>8</v>
      </c>
      <c r="B10" s="15">
        <v>45139</v>
      </c>
      <c r="C10" s="13">
        <v>1690.21</v>
      </c>
      <c r="D10" s="13">
        <v>231.88</v>
      </c>
      <c r="E10" s="13">
        <v>1458.33</v>
      </c>
      <c r="F10" s="13">
        <v>75833.33</v>
      </c>
    </row>
    <row r="11" spans="1:6" x14ac:dyDescent="0.25">
      <c r="A11" s="13">
        <v>9</v>
      </c>
      <c r="B11" s="15">
        <v>45170</v>
      </c>
      <c r="C11" s="13">
        <v>1685.83</v>
      </c>
      <c r="D11" s="13">
        <v>227.5</v>
      </c>
      <c r="E11" s="13">
        <v>1458.33</v>
      </c>
      <c r="F11" s="13">
        <v>74375</v>
      </c>
    </row>
    <row r="12" spans="1:6" x14ac:dyDescent="0.25">
      <c r="A12" s="13">
        <v>10</v>
      </c>
      <c r="B12" s="15">
        <v>45200</v>
      </c>
      <c r="C12" s="13">
        <v>1681.46</v>
      </c>
      <c r="D12" s="13">
        <v>223.13</v>
      </c>
      <c r="E12" s="13">
        <v>1458.33</v>
      </c>
      <c r="F12" s="13">
        <v>72916.67</v>
      </c>
    </row>
    <row r="13" spans="1:6" x14ac:dyDescent="0.25">
      <c r="A13" s="13">
        <v>11</v>
      </c>
      <c r="B13" s="15">
        <v>45231</v>
      </c>
      <c r="C13" s="13">
        <v>1677.08</v>
      </c>
      <c r="D13" s="13">
        <v>218.75</v>
      </c>
      <c r="E13" s="13">
        <v>1458.33</v>
      </c>
      <c r="F13" s="13">
        <v>71458.33</v>
      </c>
    </row>
    <row r="14" spans="1:6" x14ac:dyDescent="0.25">
      <c r="A14" s="13">
        <v>12</v>
      </c>
      <c r="B14" s="15">
        <v>45261</v>
      </c>
      <c r="C14" s="13">
        <v>1672.71</v>
      </c>
      <c r="D14" s="13">
        <v>214.38</v>
      </c>
      <c r="E14" s="13">
        <v>1458.33</v>
      </c>
      <c r="F14" s="13">
        <v>70000</v>
      </c>
    </row>
    <row r="15" spans="1:6" x14ac:dyDescent="0.25">
      <c r="A15" s="13">
        <v>13</v>
      </c>
      <c r="B15" s="15">
        <v>45292</v>
      </c>
      <c r="C15" s="13">
        <v>1668.33</v>
      </c>
      <c r="D15" s="13">
        <v>210</v>
      </c>
      <c r="E15" s="13">
        <v>1458.33</v>
      </c>
      <c r="F15" s="13">
        <v>68541.67</v>
      </c>
    </row>
    <row r="16" spans="1:6" x14ac:dyDescent="0.25">
      <c r="A16" s="13">
        <v>14</v>
      </c>
      <c r="B16" s="15">
        <v>45323</v>
      </c>
      <c r="C16" s="13">
        <v>1663.96</v>
      </c>
      <c r="D16" s="13">
        <v>205.63</v>
      </c>
      <c r="E16" s="13">
        <v>1458.33</v>
      </c>
      <c r="F16" s="13">
        <v>67083.33</v>
      </c>
    </row>
    <row r="17" spans="1:6" x14ac:dyDescent="0.25">
      <c r="A17" s="13">
        <v>15</v>
      </c>
      <c r="B17" s="15">
        <v>45352</v>
      </c>
      <c r="C17" s="13">
        <v>1659.58</v>
      </c>
      <c r="D17" s="13">
        <v>201.25</v>
      </c>
      <c r="E17" s="13">
        <v>1458.33</v>
      </c>
      <c r="F17" s="13">
        <v>65625</v>
      </c>
    </row>
    <row r="18" spans="1:6" x14ac:dyDescent="0.25">
      <c r="A18" s="13">
        <v>16</v>
      </c>
      <c r="B18" s="15">
        <v>45383</v>
      </c>
      <c r="C18" s="13">
        <v>1655.21</v>
      </c>
      <c r="D18" s="13">
        <v>196.88</v>
      </c>
      <c r="E18" s="13">
        <v>1458.33</v>
      </c>
      <c r="F18" s="13">
        <v>64166.67</v>
      </c>
    </row>
    <row r="19" spans="1:6" x14ac:dyDescent="0.25">
      <c r="A19" s="13">
        <v>17</v>
      </c>
      <c r="B19" s="15">
        <v>45413</v>
      </c>
      <c r="C19" s="13">
        <v>1650.83</v>
      </c>
      <c r="D19" s="13">
        <v>192.5</v>
      </c>
      <c r="E19" s="13">
        <v>1458.33</v>
      </c>
      <c r="F19" s="13">
        <v>62708.33</v>
      </c>
    </row>
    <row r="20" spans="1:6" x14ac:dyDescent="0.25">
      <c r="A20" s="13">
        <v>18</v>
      </c>
      <c r="B20" s="15">
        <v>45444</v>
      </c>
      <c r="C20" s="13">
        <v>1646.46</v>
      </c>
      <c r="D20" s="13">
        <v>188.13</v>
      </c>
      <c r="E20" s="13">
        <v>1458.33</v>
      </c>
      <c r="F20" s="13">
        <v>61250</v>
      </c>
    </row>
    <row r="21" spans="1:6" x14ac:dyDescent="0.25">
      <c r="A21" s="13">
        <v>19</v>
      </c>
      <c r="B21" s="15">
        <v>45474</v>
      </c>
      <c r="C21" s="13">
        <v>1642.08</v>
      </c>
      <c r="D21" s="13">
        <v>183.75</v>
      </c>
      <c r="E21" s="13">
        <v>1458.33</v>
      </c>
      <c r="F21" s="13">
        <v>59791.67</v>
      </c>
    </row>
    <row r="22" spans="1:6" x14ac:dyDescent="0.25">
      <c r="A22" s="13">
        <v>20</v>
      </c>
      <c r="B22" s="15">
        <v>45505</v>
      </c>
      <c r="C22" s="13">
        <v>1637.71</v>
      </c>
      <c r="D22" s="13">
        <v>179.38</v>
      </c>
      <c r="E22" s="13">
        <v>1458.33</v>
      </c>
      <c r="F22" s="13">
        <v>58333.33</v>
      </c>
    </row>
    <row r="23" spans="1:6" x14ac:dyDescent="0.25">
      <c r="A23" s="13">
        <v>21</v>
      </c>
      <c r="B23" s="15">
        <v>45536</v>
      </c>
      <c r="C23" s="13">
        <v>1633.33</v>
      </c>
      <c r="D23" s="13">
        <v>175</v>
      </c>
      <c r="E23" s="13">
        <v>1458.33</v>
      </c>
      <c r="F23" s="13">
        <v>56875</v>
      </c>
    </row>
    <row r="24" spans="1:6" x14ac:dyDescent="0.25">
      <c r="A24" s="13">
        <v>22</v>
      </c>
      <c r="B24" s="15">
        <v>45566</v>
      </c>
      <c r="C24" s="13">
        <v>1628.96</v>
      </c>
      <c r="D24" s="13">
        <v>170.63</v>
      </c>
      <c r="E24" s="13">
        <v>1458.33</v>
      </c>
      <c r="F24" s="13">
        <v>55416.67</v>
      </c>
    </row>
    <row r="25" spans="1:6" x14ac:dyDescent="0.25">
      <c r="A25" s="13">
        <v>23</v>
      </c>
      <c r="B25" s="15">
        <v>45597</v>
      </c>
      <c r="C25" s="13">
        <v>1624.58</v>
      </c>
      <c r="D25" s="13">
        <v>166.25</v>
      </c>
      <c r="E25" s="13">
        <v>1458.33</v>
      </c>
      <c r="F25" s="13">
        <v>53958.33</v>
      </c>
    </row>
    <row r="26" spans="1:6" x14ac:dyDescent="0.25">
      <c r="A26" s="13">
        <v>24</v>
      </c>
      <c r="B26" s="15">
        <v>45627</v>
      </c>
      <c r="C26" s="13">
        <v>1620.21</v>
      </c>
      <c r="D26" s="13">
        <v>161.88</v>
      </c>
      <c r="E26" s="13">
        <v>1458.33</v>
      </c>
      <c r="F26" s="13">
        <v>52500</v>
      </c>
    </row>
    <row r="27" spans="1:6" x14ac:dyDescent="0.25">
      <c r="A27" s="13">
        <v>25</v>
      </c>
      <c r="B27" s="15">
        <v>45658</v>
      </c>
      <c r="C27" s="13">
        <v>1615.83</v>
      </c>
      <c r="D27" s="13">
        <v>157.5</v>
      </c>
      <c r="E27" s="13">
        <v>1458.33</v>
      </c>
      <c r="F27" s="13">
        <v>51041.67</v>
      </c>
    </row>
    <row r="28" spans="1:6" x14ac:dyDescent="0.25">
      <c r="A28" s="13">
        <v>26</v>
      </c>
      <c r="B28" s="15">
        <v>45689</v>
      </c>
      <c r="C28" s="13">
        <v>1611.46</v>
      </c>
      <c r="D28" s="13">
        <v>153.13</v>
      </c>
      <c r="E28" s="13">
        <v>1458.33</v>
      </c>
      <c r="F28" s="13">
        <v>49583.33</v>
      </c>
    </row>
    <row r="29" spans="1:6" x14ac:dyDescent="0.25">
      <c r="A29" s="13">
        <v>27</v>
      </c>
      <c r="B29" s="15">
        <v>45717</v>
      </c>
      <c r="C29" s="13">
        <v>1607.08</v>
      </c>
      <c r="D29" s="13">
        <v>148.75</v>
      </c>
      <c r="E29" s="13">
        <v>1458.33</v>
      </c>
      <c r="F29" s="13">
        <v>48125</v>
      </c>
    </row>
    <row r="30" spans="1:6" x14ac:dyDescent="0.25">
      <c r="A30" s="13">
        <v>28</v>
      </c>
      <c r="B30" s="15">
        <v>45748</v>
      </c>
      <c r="C30" s="13">
        <v>1602.71</v>
      </c>
      <c r="D30" s="13">
        <v>144.38</v>
      </c>
      <c r="E30" s="13">
        <v>1458.33</v>
      </c>
      <c r="F30" s="13">
        <v>46666.67</v>
      </c>
    </row>
    <row r="31" spans="1:6" x14ac:dyDescent="0.25">
      <c r="A31" s="13">
        <v>29</v>
      </c>
      <c r="B31" s="15">
        <v>45778</v>
      </c>
      <c r="C31" s="13">
        <v>1598.33</v>
      </c>
      <c r="D31" s="13">
        <v>140</v>
      </c>
      <c r="E31" s="13">
        <v>1458.33</v>
      </c>
      <c r="F31" s="13">
        <v>45208.33</v>
      </c>
    </row>
    <row r="32" spans="1:6" x14ac:dyDescent="0.25">
      <c r="A32" s="13">
        <v>30</v>
      </c>
      <c r="B32" s="15">
        <v>45809</v>
      </c>
      <c r="C32" s="13">
        <v>1593.96</v>
      </c>
      <c r="D32" s="13">
        <v>135.63</v>
      </c>
      <c r="E32" s="13">
        <v>1458.33</v>
      </c>
      <c r="F32" s="13">
        <v>43750</v>
      </c>
    </row>
    <row r="33" spans="1:6" x14ac:dyDescent="0.25">
      <c r="A33" s="13">
        <v>31</v>
      </c>
      <c r="B33" s="15">
        <v>45839</v>
      </c>
      <c r="C33" s="13">
        <v>1589.58</v>
      </c>
      <c r="D33" s="13">
        <v>131.25</v>
      </c>
      <c r="E33" s="13">
        <v>1458.33</v>
      </c>
      <c r="F33" s="13">
        <v>42291.67</v>
      </c>
    </row>
    <row r="34" spans="1:6" x14ac:dyDescent="0.25">
      <c r="A34" s="13">
        <v>32</v>
      </c>
      <c r="B34" s="15">
        <v>45870</v>
      </c>
      <c r="C34" s="13">
        <v>1585.21</v>
      </c>
      <c r="D34" s="13">
        <v>126.88</v>
      </c>
      <c r="E34" s="13">
        <v>1458.33</v>
      </c>
      <c r="F34" s="13">
        <v>40833.33</v>
      </c>
    </row>
    <row r="35" spans="1:6" x14ac:dyDescent="0.25">
      <c r="A35" s="13">
        <v>33</v>
      </c>
      <c r="B35" s="15">
        <v>45901</v>
      </c>
      <c r="C35" s="13">
        <v>1580.83</v>
      </c>
      <c r="D35" s="13">
        <v>122.5</v>
      </c>
      <c r="E35" s="13">
        <v>1458.33</v>
      </c>
      <c r="F35" s="13">
        <v>39375</v>
      </c>
    </row>
    <row r="36" spans="1:6" x14ac:dyDescent="0.25">
      <c r="A36" s="13">
        <v>34</v>
      </c>
      <c r="B36" s="15">
        <v>45931</v>
      </c>
      <c r="C36" s="13">
        <v>1576.46</v>
      </c>
      <c r="D36" s="13">
        <v>118.13</v>
      </c>
      <c r="E36" s="13">
        <v>1458.33</v>
      </c>
      <c r="F36" s="13">
        <v>37916.67</v>
      </c>
    </row>
    <row r="37" spans="1:6" x14ac:dyDescent="0.25">
      <c r="A37" s="13">
        <v>35</v>
      </c>
      <c r="B37" s="15">
        <v>45962</v>
      </c>
      <c r="C37" s="13">
        <v>1572.08</v>
      </c>
      <c r="D37" s="13">
        <v>113.75</v>
      </c>
      <c r="E37" s="13">
        <v>1458.33</v>
      </c>
      <c r="F37" s="13">
        <v>36458.33</v>
      </c>
    </row>
    <row r="38" spans="1:6" x14ac:dyDescent="0.25">
      <c r="A38" s="13">
        <v>36</v>
      </c>
      <c r="B38" s="15">
        <v>45992</v>
      </c>
      <c r="C38" s="13">
        <v>1567.71</v>
      </c>
      <c r="D38" s="13">
        <v>109.38</v>
      </c>
      <c r="E38" s="13">
        <v>1458.33</v>
      </c>
      <c r="F38" s="13">
        <v>35000</v>
      </c>
    </row>
    <row r="39" spans="1:6" x14ac:dyDescent="0.25">
      <c r="A39" s="13">
        <v>37</v>
      </c>
      <c r="B39" s="15">
        <v>46023</v>
      </c>
      <c r="C39" s="13">
        <v>1563.33</v>
      </c>
      <c r="D39" s="13">
        <v>105</v>
      </c>
      <c r="E39" s="13">
        <v>1458.33</v>
      </c>
      <c r="F39" s="13">
        <v>33541.67</v>
      </c>
    </row>
    <row r="40" spans="1:6" x14ac:dyDescent="0.25">
      <c r="A40" s="13">
        <v>38</v>
      </c>
      <c r="B40" s="15">
        <v>46054</v>
      </c>
      <c r="C40" s="13">
        <v>1558.96</v>
      </c>
      <c r="D40" s="13">
        <v>100.63</v>
      </c>
      <c r="E40" s="13">
        <v>1458.33</v>
      </c>
      <c r="F40" s="13">
        <v>32083.33</v>
      </c>
    </row>
    <row r="41" spans="1:6" x14ac:dyDescent="0.25">
      <c r="A41" s="13">
        <v>39</v>
      </c>
      <c r="B41" s="15">
        <v>46082</v>
      </c>
      <c r="C41" s="13">
        <v>1554.58</v>
      </c>
      <c r="D41" s="13">
        <v>96.25</v>
      </c>
      <c r="E41" s="13">
        <v>1458.33</v>
      </c>
      <c r="F41" s="13">
        <v>30625</v>
      </c>
    </row>
    <row r="42" spans="1:6" x14ac:dyDescent="0.25">
      <c r="A42" s="13">
        <v>40</v>
      </c>
      <c r="B42" s="15">
        <v>46113</v>
      </c>
      <c r="C42" s="13">
        <v>1550.21</v>
      </c>
      <c r="D42" s="13">
        <v>91.88</v>
      </c>
      <c r="E42" s="13">
        <v>1458.33</v>
      </c>
      <c r="F42" s="13">
        <v>29166.67</v>
      </c>
    </row>
    <row r="43" spans="1:6" x14ac:dyDescent="0.25">
      <c r="A43" s="13">
        <v>41</v>
      </c>
      <c r="B43" s="15">
        <v>46143</v>
      </c>
      <c r="C43" s="13">
        <v>1545.83</v>
      </c>
      <c r="D43" s="13">
        <v>87.5</v>
      </c>
      <c r="E43" s="13">
        <v>1458.33</v>
      </c>
      <c r="F43" s="13">
        <v>27708.33</v>
      </c>
    </row>
    <row r="44" spans="1:6" x14ac:dyDescent="0.25">
      <c r="A44" s="13">
        <v>42</v>
      </c>
      <c r="B44" s="15">
        <v>46174</v>
      </c>
      <c r="C44" s="13">
        <v>1541.46</v>
      </c>
      <c r="D44" s="13">
        <v>83.13</v>
      </c>
      <c r="E44" s="13">
        <v>1458.33</v>
      </c>
      <c r="F44" s="13">
        <v>26250</v>
      </c>
    </row>
    <row r="45" spans="1:6" x14ac:dyDescent="0.25">
      <c r="A45" s="13">
        <v>43</v>
      </c>
      <c r="B45" s="15">
        <v>46204</v>
      </c>
      <c r="C45" s="13">
        <v>1537.08</v>
      </c>
      <c r="D45" s="13">
        <v>78.75</v>
      </c>
      <c r="E45" s="13">
        <v>1458.33</v>
      </c>
      <c r="F45" s="13">
        <v>24791.67</v>
      </c>
    </row>
    <row r="46" spans="1:6" x14ac:dyDescent="0.25">
      <c r="A46" s="13">
        <v>44</v>
      </c>
      <c r="B46" s="15">
        <v>46235</v>
      </c>
      <c r="C46" s="13">
        <v>1532.71</v>
      </c>
      <c r="D46" s="13">
        <v>74.38</v>
      </c>
      <c r="E46" s="13">
        <v>1458.33</v>
      </c>
      <c r="F46" s="13">
        <v>23333.33</v>
      </c>
    </row>
    <row r="47" spans="1:6" x14ac:dyDescent="0.25">
      <c r="A47" s="13">
        <v>45</v>
      </c>
      <c r="B47" s="15">
        <v>46266</v>
      </c>
      <c r="C47" s="13">
        <v>1528.33</v>
      </c>
      <c r="D47" s="13">
        <v>70</v>
      </c>
      <c r="E47" s="13">
        <v>1458.33</v>
      </c>
      <c r="F47" s="13">
        <v>21875</v>
      </c>
    </row>
    <row r="48" spans="1:6" x14ac:dyDescent="0.25">
      <c r="A48" s="13">
        <v>46</v>
      </c>
      <c r="B48" s="15">
        <v>46296</v>
      </c>
      <c r="C48" s="13">
        <v>1523.96</v>
      </c>
      <c r="D48" s="13">
        <v>65.63</v>
      </c>
      <c r="E48" s="13">
        <v>1458.33</v>
      </c>
      <c r="F48" s="13">
        <v>20416.669999999998</v>
      </c>
    </row>
    <row r="49" spans="1:6" x14ac:dyDescent="0.25">
      <c r="A49" s="13">
        <v>47</v>
      </c>
      <c r="B49" s="15">
        <v>46327</v>
      </c>
      <c r="C49" s="13">
        <v>1519.58</v>
      </c>
      <c r="D49" s="13">
        <v>61.25</v>
      </c>
      <c r="E49" s="13">
        <v>1458.33</v>
      </c>
      <c r="F49" s="13">
        <v>18958.330000000002</v>
      </c>
    </row>
    <row r="50" spans="1:6" x14ac:dyDescent="0.25">
      <c r="A50" s="13">
        <v>48</v>
      </c>
      <c r="B50" s="15">
        <v>46357</v>
      </c>
      <c r="C50" s="13">
        <v>1515.21</v>
      </c>
      <c r="D50" s="13">
        <v>56.87</v>
      </c>
      <c r="E50" s="13">
        <v>1458.33</v>
      </c>
      <c r="F50" s="13">
        <v>17500</v>
      </c>
    </row>
    <row r="51" spans="1:6" x14ac:dyDescent="0.25">
      <c r="A51" s="13">
        <v>49</v>
      </c>
      <c r="B51" s="15">
        <v>46388</v>
      </c>
      <c r="C51" s="13">
        <v>1510.83</v>
      </c>
      <c r="D51" s="13">
        <v>52.5</v>
      </c>
      <c r="E51" s="13">
        <v>1458.33</v>
      </c>
      <c r="F51" s="13">
        <v>16041.67</v>
      </c>
    </row>
    <row r="52" spans="1:6" x14ac:dyDescent="0.25">
      <c r="A52" s="13">
        <v>50</v>
      </c>
      <c r="B52" s="15">
        <v>46419</v>
      </c>
      <c r="C52" s="13">
        <v>1506.46</v>
      </c>
      <c r="D52" s="13">
        <v>48.13</v>
      </c>
      <c r="E52" s="13">
        <v>1458.33</v>
      </c>
      <c r="F52" s="13">
        <v>14583.33</v>
      </c>
    </row>
    <row r="53" spans="1:6" x14ac:dyDescent="0.25">
      <c r="A53" s="13">
        <v>51</v>
      </c>
      <c r="B53" s="15">
        <v>46447</v>
      </c>
      <c r="C53" s="13">
        <v>1502.08</v>
      </c>
      <c r="D53" s="13">
        <v>43.75</v>
      </c>
      <c r="E53" s="13">
        <v>1458.33</v>
      </c>
      <c r="F53" s="13">
        <v>13125</v>
      </c>
    </row>
    <row r="54" spans="1:6" x14ac:dyDescent="0.25">
      <c r="A54" s="13">
        <v>52</v>
      </c>
      <c r="B54" s="15">
        <v>46478</v>
      </c>
      <c r="C54" s="13">
        <v>1497.71</v>
      </c>
      <c r="D54" s="13">
        <v>39.380000000000003</v>
      </c>
      <c r="E54" s="13">
        <v>1458.33</v>
      </c>
      <c r="F54" s="13">
        <v>11666.67</v>
      </c>
    </row>
    <row r="55" spans="1:6" x14ac:dyDescent="0.25">
      <c r="A55" s="13">
        <v>53</v>
      </c>
      <c r="B55" s="15">
        <v>46508</v>
      </c>
      <c r="C55" s="13">
        <v>1493.33</v>
      </c>
      <c r="D55" s="13">
        <v>35</v>
      </c>
      <c r="E55" s="13">
        <v>1458.33</v>
      </c>
      <c r="F55" s="13">
        <v>10208.33</v>
      </c>
    </row>
    <row r="56" spans="1:6" x14ac:dyDescent="0.25">
      <c r="A56" s="13">
        <v>54</v>
      </c>
      <c r="B56" s="15">
        <v>46539</v>
      </c>
      <c r="C56" s="13">
        <v>1488.96</v>
      </c>
      <c r="D56" s="13">
        <v>30.62</v>
      </c>
      <c r="E56" s="13">
        <v>1458.33</v>
      </c>
      <c r="F56" s="13">
        <v>8750</v>
      </c>
    </row>
    <row r="57" spans="1:6" x14ac:dyDescent="0.25">
      <c r="A57" s="13">
        <v>55</v>
      </c>
      <c r="B57" s="15">
        <v>46569</v>
      </c>
      <c r="C57" s="13">
        <v>1484.58</v>
      </c>
      <c r="D57" s="13">
        <v>26.25</v>
      </c>
      <c r="E57" s="13">
        <v>1458.33</v>
      </c>
      <c r="F57" s="13">
        <v>7291.67</v>
      </c>
    </row>
    <row r="58" spans="1:6" x14ac:dyDescent="0.25">
      <c r="A58" s="13">
        <v>56</v>
      </c>
      <c r="B58" s="15">
        <v>46600</v>
      </c>
      <c r="C58" s="13">
        <v>1480.21</v>
      </c>
      <c r="D58" s="13">
        <v>21.88</v>
      </c>
      <c r="E58" s="13">
        <v>1458.33</v>
      </c>
      <c r="F58" s="13">
        <v>5833.33</v>
      </c>
    </row>
    <row r="59" spans="1:6" x14ac:dyDescent="0.25">
      <c r="A59" s="13">
        <v>57</v>
      </c>
      <c r="B59" s="15">
        <v>46631</v>
      </c>
      <c r="C59" s="13">
        <v>1475.83</v>
      </c>
      <c r="D59" s="13">
        <v>17.5</v>
      </c>
      <c r="E59" s="13">
        <v>1458.33</v>
      </c>
      <c r="F59" s="13">
        <v>4375</v>
      </c>
    </row>
    <row r="60" spans="1:6" x14ac:dyDescent="0.25">
      <c r="A60" s="13">
        <v>58</v>
      </c>
      <c r="B60" s="15">
        <v>46661</v>
      </c>
      <c r="C60" s="13">
        <v>1471.46</v>
      </c>
      <c r="D60" s="13">
        <v>13.13</v>
      </c>
      <c r="E60" s="13">
        <v>1458.33</v>
      </c>
      <c r="F60" s="13">
        <v>2916.67</v>
      </c>
    </row>
    <row r="61" spans="1:6" x14ac:dyDescent="0.25">
      <c r="A61" s="13">
        <v>59</v>
      </c>
      <c r="B61" s="15">
        <v>46692</v>
      </c>
      <c r="C61" s="13">
        <v>1467.08</v>
      </c>
      <c r="D61" s="13">
        <v>8.75</v>
      </c>
      <c r="E61" s="13">
        <v>1458.33</v>
      </c>
      <c r="F61" s="13">
        <v>1458.33</v>
      </c>
    </row>
    <row r="62" spans="1:6" x14ac:dyDescent="0.25">
      <c r="A62" s="13">
        <v>60</v>
      </c>
      <c r="B62" s="15">
        <v>46722</v>
      </c>
      <c r="C62" s="13">
        <v>1462.71</v>
      </c>
      <c r="D62" s="13">
        <v>4.37</v>
      </c>
      <c r="E62" s="13">
        <v>1458.33</v>
      </c>
      <c r="F62" s="13">
        <v>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D7D5B-59C0-4292-B58D-596325D15D36}">
  <dimension ref="A1:M18"/>
  <sheetViews>
    <sheetView workbookViewId="0">
      <selection activeCell="D21" sqref="D21"/>
    </sheetView>
  </sheetViews>
  <sheetFormatPr defaultRowHeight="13.8" x14ac:dyDescent="0.25"/>
  <cols>
    <col min="1" max="1" width="33.21875" style="11" customWidth="1"/>
    <col min="2" max="2" width="29.6640625" style="11" customWidth="1"/>
    <col min="3" max="3" width="32.6640625" style="11" customWidth="1"/>
    <col min="4" max="4" width="30.21875" style="11" customWidth="1"/>
    <col min="5" max="16384" width="8.88671875" style="11"/>
  </cols>
  <sheetData>
    <row r="1" spans="1:13" ht="19.8" x14ac:dyDescent="0.25">
      <c r="A1" s="34" t="s">
        <v>277</v>
      </c>
      <c r="B1" s="34"/>
      <c r="C1" s="34"/>
      <c r="D1" s="34"/>
    </row>
    <row r="2" spans="1:13" x14ac:dyDescent="0.25">
      <c r="A2" s="17"/>
      <c r="B2" s="13" t="s">
        <v>147</v>
      </c>
      <c r="C2" s="13" t="s">
        <v>148</v>
      </c>
      <c r="D2" s="13" t="s">
        <v>149</v>
      </c>
    </row>
    <row r="3" spans="1:13" ht="15.6" x14ac:dyDescent="0.25">
      <c r="A3" s="33" t="s">
        <v>285</v>
      </c>
      <c r="B3" s="33"/>
      <c r="C3" s="33"/>
      <c r="D3" s="33"/>
    </row>
    <row r="4" spans="1:13" x14ac:dyDescent="0.25">
      <c r="A4" s="13" t="s">
        <v>150</v>
      </c>
      <c r="B4" s="13">
        <v>43735</v>
      </c>
      <c r="C4" s="13">
        <v>8747</v>
      </c>
      <c r="D4" s="13">
        <v>8747</v>
      </c>
    </row>
    <row r="5" spans="1:13" x14ac:dyDescent="0.25">
      <c r="A5" s="13" t="s">
        <v>185</v>
      </c>
      <c r="B5" s="13">
        <v>2944.32</v>
      </c>
      <c r="C5" s="13">
        <v>0</v>
      </c>
      <c r="D5" s="13">
        <v>736.08</v>
      </c>
    </row>
    <row r="6" spans="1:13" x14ac:dyDescent="0.25">
      <c r="A6" s="13" t="s">
        <v>184</v>
      </c>
      <c r="B6" s="13">
        <v>0</v>
      </c>
      <c r="C6" s="19">
        <v>1309.3</v>
      </c>
      <c r="D6" s="13">
        <v>490.72</v>
      </c>
    </row>
    <row r="7" spans="1:13" x14ac:dyDescent="0.25">
      <c r="A7" s="13" t="s">
        <v>181</v>
      </c>
      <c r="B7" s="13">
        <f>SUM(B4:B6)</f>
        <v>46679.32</v>
      </c>
      <c r="C7" s="13">
        <f t="shared" ref="C7:D7" si="0">SUM(C4:C6)</f>
        <v>10056.299999999999</v>
      </c>
      <c r="D7" s="13">
        <f t="shared" si="0"/>
        <v>9973.7999999999993</v>
      </c>
      <c r="M7" s="23"/>
    </row>
    <row r="8" spans="1:13" ht="15.6" x14ac:dyDescent="0.25">
      <c r="A8" s="33" t="s">
        <v>286</v>
      </c>
      <c r="B8" s="33"/>
      <c r="C8" s="33"/>
      <c r="D8" s="33"/>
    </row>
    <row r="9" spans="1:13" x14ac:dyDescent="0.25">
      <c r="A9" s="13" t="s">
        <v>150</v>
      </c>
      <c r="B9" s="13">
        <v>19623.240000000002</v>
      </c>
      <c r="C9" s="13">
        <v>981.16</v>
      </c>
      <c r="D9" s="13">
        <v>981.16</v>
      </c>
    </row>
    <row r="10" spans="1:13" x14ac:dyDescent="0.25">
      <c r="A10" s="13" t="s">
        <v>185</v>
      </c>
      <c r="B10" s="13">
        <v>0</v>
      </c>
      <c r="C10" s="13">
        <v>0</v>
      </c>
      <c r="D10" s="13">
        <v>0</v>
      </c>
    </row>
    <row r="11" spans="1:13" x14ac:dyDescent="0.25">
      <c r="A11" s="13" t="s">
        <v>184</v>
      </c>
      <c r="B11" s="13">
        <v>0</v>
      </c>
      <c r="C11" s="13">
        <v>1510.99</v>
      </c>
      <c r="D11" s="13">
        <v>3021.98</v>
      </c>
    </row>
    <row r="12" spans="1:13" x14ac:dyDescent="0.25">
      <c r="A12" s="13" t="s">
        <v>182</v>
      </c>
      <c r="B12" s="13">
        <f>SUM(B9:B11)</f>
        <v>19623.240000000002</v>
      </c>
      <c r="C12" s="13">
        <f t="shared" ref="C12:D12" si="1">SUM(C9:C11)</f>
        <v>2492.15</v>
      </c>
      <c r="D12" s="13">
        <f t="shared" si="1"/>
        <v>4003.14</v>
      </c>
    </row>
    <row r="13" spans="1:13" ht="15.6" x14ac:dyDescent="0.25">
      <c r="A13" s="33" t="s">
        <v>287</v>
      </c>
      <c r="B13" s="33"/>
      <c r="C13" s="33"/>
      <c r="D13" s="33"/>
    </row>
    <row r="14" spans="1:13" x14ac:dyDescent="0.25">
      <c r="A14" s="13" t="s">
        <v>150</v>
      </c>
      <c r="B14" s="13">
        <v>-16935</v>
      </c>
      <c r="C14" s="13">
        <v>-3387</v>
      </c>
      <c r="D14" s="13">
        <v>-3387</v>
      </c>
    </row>
    <row r="15" spans="1:13" x14ac:dyDescent="0.25">
      <c r="A15" s="13" t="s">
        <v>185</v>
      </c>
      <c r="B15" s="13">
        <v>-645.6</v>
      </c>
      <c r="C15" s="13">
        <v>0</v>
      </c>
      <c r="D15" s="13">
        <v>-161.4</v>
      </c>
    </row>
    <row r="16" spans="1:13" x14ac:dyDescent="0.25">
      <c r="A16" s="13" t="s">
        <v>184</v>
      </c>
      <c r="B16" s="13">
        <v>0</v>
      </c>
      <c r="C16" s="13">
        <v>-113.4</v>
      </c>
      <c r="D16" s="13">
        <v>-107.6</v>
      </c>
    </row>
    <row r="17" spans="1:4" x14ac:dyDescent="0.25">
      <c r="A17" s="13" t="s">
        <v>183</v>
      </c>
      <c r="B17" s="13">
        <f>SUM(B14:B16)</f>
        <v>-17580.599999999999</v>
      </c>
      <c r="C17" s="13">
        <f t="shared" ref="C17:D17" si="2">SUM(C14:C16)</f>
        <v>-3500.4</v>
      </c>
      <c r="D17" s="13">
        <f t="shared" si="2"/>
        <v>-3656</v>
      </c>
    </row>
    <row r="18" spans="1:4" x14ac:dyDescent="0.25">
      <c r="A18" s="13" t="s">
        <v>283</v>
      </c>
      <c r="B18" s="13">
        <f>B7+B12*39*10+B17</f>
        <v>7682162.3200000022</v>
      </c>
      <c r="C18" s="13">
        <f>C7+C12*39*10+C17</f>
        <v>978494.4</v>
      </c>
      <c r="D18" s="13">
        <f>D7+D12*39*10+D17</f>
        <v>1567542.4</v>
      </c>
    </row>
  </sheetData>
  <mergeCells count="4">
    <mergeCell ref="A3:D3"/>
    <mergeCell ref="A8:D8"/>
    <mergeCell ref="A13:D13"/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93005-2ECA-459F-89DB-27DD733C3B74}">
  <dimension ref="A1:C24"/>
  <sheetViews>
    <sheetView workbookViewId="0">
      <selection activeCell="C19" sqref="C19"/>
    </sheetView>
  </sheetViews>
  <sheetFormatPr defaultRowHeight="13.8" x14ac:dyDescent="0.25"/>
  <cols>
    <col min="1" max="1" width="48.21875" style="18" customWidth="1"/>
    <col min="2" max="2" width="19" style="18" customWidth="1"/>
    <col min="3" max="3" width="139.21875" style="18" customWidth="1"/>
    <col min="4" max="4" width="42.5546875" style="18" customWidth="1"/>
    <col min="5" max="16384" width="8.88671875" style="18"/>
  </cols>
  <sheetData>
    <row r="1" spans="1:3" ht="17.399999999999999" x14ac:dyDescent="0.25">
      <c r="A1" s="42" t="s">
        <v>278</v>
      </c>
      <c r="B1" s="42"/>
      <c r="C1" s="42"/>
    </row>
    <row r="2" spans="1:3" x14ac:dyDescent="0.25">
      <c r="A2" s="21" t="s">
        <v>280</v>
      </c>
      <c r="B2" s="21" t="s">
        <v>276</v>
      </c>
      <c r="C2" s="21" t="s">
        <v>151</v>
      </c>
    </row>
    <row r="3" spans="1:3" x14ac:dyDescent="0.25">
      <c r="A3" s="14" t="s">
        <v>178</v>
      </c>
      <c r="B3" s="14" t="s">
        <v>269</v>
      </c>
      <c r="C3" s="14" t="s">
        <v>152</v>
      </c>
    </row>
    <row r="4" spans="1:3" x14ac:dyDescent="0.25">
      <c r="A4" s="14" t="s">
        <v>154</v>
      </c>
      <c r="B4" s="14" t="s">
        <v>155</v>
      </c>
      <c r="C4" s="14" t="s">
        <v>153</v>
      </c>
    </row>
    <row r="5" spans="1:3" x14ac:dyDescent="0.25">
      <c r="A5" s="14" t="s">
        <v>156</v>
      </c>
      <c r="B5" s="14" t="s">
        <v>157</v>
      </c>
      <c r="C5" s="14" t="s">
        <v>158</v>
      </c>
    </row>
    <row r="6" spans="1:3" ht="16.2" x14ac:dyDescent="0.25">
      <c r="A6" s="14" t="s">
        <v>164</v>
      </c>
      <c r="B6" s="14" t="s">
        <v>180</v>
      </c>
      <c r="C6" s="14" t="s">
        <v>163</v>
      </c>
    </row>
    <row r="7" spans="1:3" x14ac:dyDescent="0.25">
      <c r="A7" s="14" t="s">
        <v>165</v>
      </c>
      <c r="B7" s="14" t="s">
        <v>160</v>
      </c>
      <c r="C7" s="14" t="s">
        <v>161</v>
      </c>
    </row>
    <row r="8" spans="1:3" x14ac:dyDescent="0.25">
      <c r="A8" s="14" t="s">
        <v>166</v>
      </c>
      <c r="B8" s="14" t="s">
        <v>167</v>
      </c>
      <c r="C8" s="22" t="s">
        <v>229</v>
      </c>
    </row>
    <row r="9" spans="1:3" ht="15.6" x14ac:dyDescent="0.25">
      <c r="A9" s="14" t="s">
        <v>168</v>
      </c>
      <c r="B9" s="14" t="s">
        <v>190</v>
      </c>
      <c r="C9" s="43" t="s">
        <v>162</v>
      </c>
    </row>
    <row r="10" spans="1:3" ht="15.6" x14ac:dyDescent="0.25">
      <c r="A10" s="14" t="s">
        <v>176</v>
      </c>
      <c r="B10" s="14" t="s">
        <v>169</v>
      </c>
      <c r="C10" s="43" t="s">
        <v>162</v>
      </c>
    </row>
    <row r="11" spans="1:3" ht="15.6" x14ac:dyDescent="0.25">
      <c r="A11" s="14" t="s">
        <v>177</v>
      </c>
      <c r="B11" s="14" t="s">
        <v>170</v>
      </c>
      <c r="C11" s="43" t="s">
        <v>162</v>
      </c>
    </row>
    <row r="12" spans="1:3" x14ac:dyDescent="0.25">
      <c r="A12" s="14" t="s">
        <v>171</v>
      </c>
      <c r="B12" s="14" t="s">
        <v>172</v>
      </c>
      <c r="C12" s="14" t="s">
        <v>179</v>
      </c>
    </row>
    <row r="13" spans="1:3" x14ac:dyDescent="0.25">
      <c r="A13" s="14" t="s">
        <v>173</v>
      </c>
      <c r="B13" s="14" t="s">
        <v>175</v>
      </c>
      <c r="C13" s="14" t="s">
        <v>179</v>
      </c>
    </row>
    <row r="14" spans="1:3" x14ac:dyDescent="0.25">
      <c r="A14" s="14" t="s">
        <v>174</v>
      </c>
      <c r="B14" s="14" t="s">
        <v>175</v>
      </c>
      <c r="C14" s="14" t="s">
        <v>179</v>
      </c>
    </row>
    <row r="15" spans="1:3" ht="16.2" x14ac:dyDescent="0.25">
      <c r="A15" s="14" t="s">
        <v>191</v>
      </c>
      <c r="B15" s="14" t="s">
        <v>270</v>
      </c>
      <c r="C15" s="14" t="s">
        <v>194</v>
      </c>
    </row>
    <row r="16" spans="1:3" ht="16.2" x14ac:dyDescent="0.25">
      <c r="A16" s="14" t="s">
        <v>192</v>
      </c>
      <c r="B16" s="14" t="s">
        <v>271</v>
      </c>
      <c r="C16" s="14" t="s">
        <v>193</v>
      </c>
    </row>
    <row r="17" spans="1:3" ht="27.6" x14ac:dyDescent="0.25">
      <c r="A17" s="14" t="s">
        <v>197</v>
      </c>
      <c r="B17" s="14" t="s">
        <v>272</v>
      </c>
      <c r="C17" s="14" t="s">
        <v>198</v>
      </c>
    </row>
    <row r="18" spans="1:3" ht="18" x14ac:dyDescent="0.25">
      <c r="A18" s="14" t="s">
        <v>202</v>
      </c>
      <c r="B18" s="14" t="s">
        <v>200</v>
      </c>
      <c r="C18" s="14" t="s">
        <v>201</v>
      </c>
    </row>
    <row r="19" spans="1:3" ht="16.2" x14ac:dyDescent="0.25">
      <c r="A19" s="14" t="s">
        <v>222</v>
      </c>
      <c r="B19" s="14" t="s">
        <v>204</v>
      </c>
      <c r="C19" s="14" t="s">
        <v>205</v>
      </c>
    </row>
    <row r="20" spans="1:3" ht="16.2" x14ac:dyDescent="0.25">
      <c r="A20" s="14" t="s">
        <v>209</v>
      </c>
      <c r="B20" s="14" t="s">
        <v>211</v>
      </c>
      <c r="C20" s="14" t="s">
        <v>213</v>
      </c>
    </row>
    <row r="21" spans="1:3" ht="16.2" x14ac:dyDescent="0.25">
      <c r="A21" s="14" t="s">
        <v>210</v>
      </c>
      <c r="B21" s="14" t="s">
        <v>212</v>
      </c>
      <c r="C21" s="14" t="s">
        <v>213</v>
      </c>
    </row>
    <row r="22" spans="1:3" ht="16.2" x14ac:dyDescent="0.25">
      <c r="A22" s="14" t="s">
        <v>216</v>
      </c>
      <c r="B22" s="14" t="s">
        <v>217</v>
      </c>
      <c r="C22" s="14" t="s">
        <v>218</v>
      </c>
    </row>
    <row r="23" spans="1:3" ht="27.6" x14ac:dyDescent="0.25">
      <c r="A23" s="14" t="s">
        <v>223</v>
      </c>
      <c r="B23" s="14" t="s">
        <v>224</v>
      </c>
      <c r="C23" s="14" t="s">
        <v>225</v>
      </c>
    </row>
    <row r="24" spans="1:3" x14ac:dyDescent="0.25">
      <c r="A24" s="14" t="s">
        <v>288</v>
      </c>
      <c r="B24" s="14" t="s">
        <v>290</v>
      </c>
      <c r="C24" s="14" t="s">
        <v>289</v>
      </c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84CC2-96DC-4511-9E5C-3E7A5E5BE31B}">
  <dimension ref="A1:G58"/>
  <sheetViews>
    <sheetView tabSelected="1" zoomScaleNormal="100" workbookViewId="0">
      <selection activeCell="G10" sqref="G10"/>
    </sheetView>
  </sheetViews>
  <sheetFormatPr defaultRowHeight="13.8" x14ac:dyDescent="0.25"/>
  <cols>
    <col min="1" max="1" width="68.88671875" style="11" customWidth="1"/>
    <col min="2" max="2" width="20.109375" style="11" customWidth="1"/>
    <col min="3" max="3" width="32.33203125" style="11" customWidth="1"/>
    <col min="4" max="4" width="60.6640625" style="11" customWidth="1"/>
    <col min="5" max="5" width="10.21875" style="11" customWidth="1"/>
    <col min="6" max="6" width="9" style="11" customWidth="1"/>
    <col min="7" max="16384" width="8.88671875" style="11"/>
  </cols>
  <sheetData>
    <row r="1" spans="1:7" ht="18" x14ac:dyDescent="0.25">
      <c r="A1" s="34" t="s">
        <v>279</v>
      </c>
      <c r="B1" s="34"/>
      <c r="C1" s="34"/>
      <c r="D1" s="41"/>
      <c r="E1" s="41"/>
      <c r="F1" s="41"/>
      <c r="G1" s="23"/>
    </row>
    <row r="2" spans="1:7" ht="15.6" x14ac:dyDescent="0.25">
      <c r="A2" s="20" t="s">
        <v>281</v>
      </c>
      <c r="B2" s="20" t="s">
        <v>282</v>
      </c>
      <c r="C2" s="20" t="s">
        <v>280</v>
      </c>
      <c r="D2" s="20" t="s">
        <v>186</v>
      </c>
      <c r="E2" s="20" t="s">
        <v>187</v>
      </c>
      <c r="F2" s="20" t="s">
        <v>207</v>
      </c>
    </row>
    <row r="3" spans="1:7" ht="15.6" x14ac:dyDescent="0.25">
      <c r="A3" s="33" t="s">
        <v>285</v>
      </c>
      <c r="B3" s="33"/>
      <c r="C3" s="33"/>
      <c r="D3" s="33"/>
      <c r="E3" s="33"/>
      <c r="F3" s="33"/>
    </row>
    <row r="4" spans="1:7" ht="16.2" x14ac:dyDescent="0.25">
      <c r="A4" s="38" t="s">
        <v>233</v>
      </c>
      <c r="B4" s="35" t="s">
        <v>188</v>
      </c>
      <c r="C4" s="13" t="s">
        <v>234</v>
      </c>
      <c r="D4" s="13" t="s">
        <v>215</v>
      </c>
      <c r="E4" s="13">
        <v>22200</v>
      </c>
      <c r="F4" s="13" t="s">
        <v>208</v>
      </c>
      <c r="G4" s="23"/>
    </row>
    <row r="5" spans="1:7" ht="16.2" x14ac:dyDescent="0.25">
      <c r="A5" s="38"/>
      <c r="B5" s="36"/>
      <c r="C5" s="13" t="s">
        <v>235</v>
      </c>
      <c r="D5" s="13" t="s">
        <v>219</v>
      </c>
      <c r="E5" s="13">
        <v>12360</v>
      </c>
      <c r="F5" s="13" t="s">
        <v>208</v>
      </c>
    </row>
    <row r="6" spans="1:7" ht="16.2" x14ac:dyDescent="0.25">
      <c r="A6" s="38"/>
      <c r="B6" s="36"/>
      <c r="C6" s="13" t="s">
        <v>236</v>
      </c>
      <c r="D6" s="13" t="s">
        <v>220</v>
      </c>
      <c r="E6" s="13">
        <v>5250</v>
      </c>
      <c r="F6" s="13" t="s">
        <v>208</v>
      </c>
    </row>
    <row r="7" spans="1:7" ht="16.2" x14ac:dyDescent="0.25">
      <c r="A7" s="38"/>
      <c r="B7" s="36"/>
      <c r="C7" s="13" t="s">
        <v>237</v>
      </c>
      <c r="D7" s="13" t="s">
        <v>245</v>
      </c>
      <c r="E7" s="13">
        <v>2915</v>
      </c>
      <c r="F7" s="13" t="s">
        <v>208</v>
      </c>
    </row>
    <row r="8" spans="1:7" ht="16.8" x14ac:dyDescent="0.25">
      <c r="A8" s="38"/>
      <c r="B8" s="37"/>
      <c r="C8" s="13" t="s">
        <v>238</v>
      </c>
      <c r="D8" s="13" t="s">
        <v>221</v>
      </c>
      <c r="E8" s="13">
        <v>1010</v>
      </c>
      <c r="F8" s="13" t="s">
        <v>208</v>
      </c>
    </row>
    <row r="9" spans="1:7" ht="16.2" x14ac:dyDescent="0.25">
      <c r="A9" s="38"/>
      <c r="B9" s="35" t="s">
        <v>230</v>
      </c>
      <c r="C9" s="13" t="s">
        <v>234</v>
      </c>
      <c r="D9" s="13" t="s">
        <v>251</v>
      </c>
      <c r="E9" s="13">
        <v>1776</v>
      </c>
      <c r="F9" s="13" t="s">
        <v>208</v>
      </c>
    </row>
    <row r="10" spans="1:7" ht="16.2" x14ac:dyDescent="0.25">
      <c r="A10" s="38"/>
      <c r="B10" s="36"/>
      <c r="C10" s="13" t="s">
        <v>236</v>
      </c>
      <c r="D10" s="13" t="s">
        <v>252</v>
      </c>
      <c r="E10" s="13">
        <v>840</v>
      </c>
      <c r="F10" s="13" t="s">
        <v>208</v>
      </c>
    </row>
    <row r="11" spans="1:7" ht="16.2" x14ac:dyDescent="0.25">
      <c r="A11" s="38"/>
      <c r="B11" s="36"/>
      <c r="C11" s="13" t="s">
        <v>237</v>
      </c>
      <c r="D11" s="13" t="s">
        <v>253</v>
      </c>
      <c r="E11" s="13">
        <v>279.83999999999997</v>
      </c>
      <c r="F11" s="13" t="s">
        <v>208</v>
      </c>
    </row>
    <row r="12" spans="1:7" ht="16.8" x14ac:dyDescent="0.25">
      <c r="A12" s="38"/>
      <c r="B12" s="37"/>
      <c r="C12" s="13" t="s">
        <v>238</v>
      </c>
      <c r="D12" s="13" t="s">
        <v>254</v>
      </c>
      <c r="E12" s="13">
        <v>48.48</v>
      </c>
      <c r="F12" s="13" t="s">
        <v>208</v>
      </c>
    </row>
    <row r="13" spans="1:7" ht="16.2" x14ac:dyDescent="0.25">
      <c r="A13" s="38" t="s">
        <v>232</v>
      </c>
      <c r="B13" s="35" t="s">
        <v>188</v>
      </c>
      <c r="C13" s="13" t="s">
        <v>234</v>
      </c>
      <c r="D13" s="13" t="s">
        <v>242</v>
      </c>
      <c r="E13" s="13">
        <v>4440</v>
      </c>
      <c r="F13" s="13" t="s">
        <v>208</v>
      </c>
    </row>
    <row r="14" spans="1:7" ht="16.2" x14ac:dyDescent="0.25">
      <c r="A14" s="38"/>
      <c r="B14" s="36"/>
      <c r="C14" s="13" t="s">
        <v>235</v>
      </c>
      <c r="D14" s="13" t="s">
        <v>243</v>
      </c>
      <c r="E14" s="13">
        <v>2472</v>
      </c>
      <c r="F14" s="13" t="s">
        <v>208</v>
      </c>
    </row>
    <row r="15" spans="1:7" ht="16.2" x14ac:dyDescent="0.25">
      <c r="A15" s="38"/>
      <c r="B15" s="36"/>
      <c r="C15" s="13" t="s">
        <v>236</v>
      </c>
      <c r="D15" s="13" t="s">
        <v>244</v>
      </c>
      <c r="E15" s="13">
        <v>1050</v>
      </c>
      <c r="F15" s="13" t="s">
        <v>208</v>
      </c>
    </row>
    <row r="16" spans="1:7" ht="16.2" x14ac:dyDescent="0.25">
      <c r="A16" s="38"/>
      <c r="B16" s="36"/>
      <c r="C16" s="13" t="s">
        <v>237</v>
      </c>
      <c r="D16" s="13" t="s">
        <v>246</v>
      </c>
      <c r="E16" s="13">
        <v>583</v>
      </c>
      <c r="F16" s="13" t="s">
        <v>208</v>
      </c>
    </row>
    <row r="17" spans="1:6" ht="16.8" x14ac:dyDescent="0.25">
      <c r="A17" s="38"/>
      <c r="B17" s="37"/>
      <c r="C17" s="13" t="s">
        <v>238</v>
      </c>
      <c r="D17" s="13" t="s">
        <v>247</v>
      </c>
      <c r="E17" s="13">
        <v>202</v>
      </c>
      <c r="F17" s="13" t="s">
        <v>208</v>
      </c>
    </row>
    <row r="18" spans="1:6" ht="16.2" x14ac:dyDescent="0.25">
      <c r="A18" s="38"/>
      <c r="B18" s="35" t="s">
        <v>189</v>
      </c>
      <c r="C18" s="13" t="s">
        <v>234</v>
      </c>
      <c r="D18" s="13" t="s">
        <v>196</v>
      </c>
      <c r="E18" s="13">
        <v>647.5</v>
      </c>
      <c r="F18" s="13" t="s">
        <v>208</v>
      </c>
    </row>
    <row r="19" spans="1:6" ht="16.2" x14ac:dyDescent="0.25">
      <c r="A19" s="38"/>
      <c r="B19" s="36"/>
      <c r="C19" s="13" t="s">
        <v>236</v>
      </c>
      <c r="D19" s="13" t="s">
        <v>195</v>
      </c>
      <c r="E19" s="13">
        <v>525</v>
      </c>
      <c r="F19" s="13" t="s">
        <v>208</v>
      </c>
    </row>
    <row r="20" spans="1:6" ht="16.2" x14ac:dyDescent="0.25">
      <c r="A20" s="38"/>
      <c r="B20" s="36"/>
      <c r="C20" s="13" t="s">
        <v>237</v>
      </c>
      <c r="D20" s="13" t="s">
        <v>199</v>
      </c>
      <c r="E20" s="13">
        <v>116.6</v>
      </c>
      <c r="F20" s="13" t="s">
        <v>208</v>
      </c>
    </row>
    <row r="21" spans="1:6" ht="16.8" x14ac:dyDescent="0.25">
      <c r="A21" s="38"/>
      <c r="B21" s="37"/>
      <c r="C21" s="13" t="s">
        <v>238</v>
      </c>
      <c r="D21" s="13" t="s">
        <v>203</v>
      </c>
      <c r="E21" s="13">
        <v>20.2</v>
      </c>
      <c r="F21" s="13" t="s">
        <v>208</v>
      </c>
    </row>
    <row r="22" spans="1:6" ht="16.2" x14ac:dyDescent="0.25">
      <c r="A22" s="38" t="s">
        <v>231</v>
      </c>
      <c r="B22" s="35" t="s">
        <v>188</v>
      </c>
      <c r="C22" s="13" t="s">
        <v>234</v>
      </c>
      <c r="D22" s="13" t="s">
        <v>242</v>
      </c>
      <c r="E22" s="13">
        <v>4440</v>
      </c>
      <c r="F22" s="13" t="s">
        <v>208</v>
      </c>
    </row>
    <row r="23" spans="1:6" ht="16.2" x14ac:dyDescent="0.25">
      <c r="A23" s="38"/>
      <c r="B23" s="36"/>
      <c r="C23" s="13" t="s">
        <v>235</v>
      </c>
      <c r="D23" s="13" t="s">
        <v>243</v>
      </c>
      <c r="E23" s="13">
        <v>2472</v>
      </c>
      <c r="F23" s="13" t="s">
        <v>208</v>
      </c>
    </row>
    <row r="24" spans="1:6" ht="16.2" x14ac:dyDescent="0.25">
      <c r="A24" s="38"/>
      <c r="B24" s="36"/>
      <c r="C24" s="13" t="s">
        <v>236</v>
      </c>
      <c r="D24" s="13" t="s">
        <v>244</v>
      </c>
      <c r="E24" s="13">
        <v>1050</v>
      </c>
      <c r="F24" s="13" t="s">
        <v>208</v>
      </c>
    </row>
    <row r="25" spans="1:6" ht="16.2" x14ac:dyDescent="0.25">
      <c r="A25" s="38"/>
      <c r="B25" s="36"/>
      <c r="C25" s="13" t="s">
        <v>237</v>
      </c>
      <c r="D25" s="13" t="s">
        <v>246</v>
      </c>
      <c r="E25" s="13">
        <v>583</v>
      </c>
      <c r="F25" s="13" t="s">
        <v>208</v>
      </c>
    </row>
    <row r="26" spans="1:6" ht="16.8" x14ac:dyDescent="0.25">
      <c r="A26" s="38"/>
      <c r="B26" s="37"/>
      <c r="C26" s="13" t="s">
        <v>238</v>
      </c>
      <c r="D26" s="13" t="s">
        <v>247</v>
      </c>
      <c r="E26" s="13">
        <v>202</v>
      </c>
      <c r="F26" s="13" t="s">
        <v>208</v>
      </c>
    </row>
    <row r="27" spans="1:6" ht="16.2" x14ac:dyDescent="0.25">
      <c r="A27" s="38"/>
      <c r="B27" s="35" t="s">
        <v>189</v>
      </c>
      <c r="C27" s="13" t="s">
        <v>234</v>
      </c>
      <c r="D27" s="13" t="s">
        <v>263</v>
      </c>
      <c r="E27" s="13">
        <v>296</v>
      </c>
      <c r="F27" s="13" t="s">
        <v>208</v>
      </c>
    </row>
    <row r="28" spans="1:6" ht="16.2" x14ac:dyDescent="0.25">
      <c r="A28" s="38"/>
      <c r="B28" s="36"/>
      <c r="C28" s="13" t="s">
        <v>236</v>
      </c>
      <c r="D28" s="13" t="s">
        <v>264</v>
      </c>
      <c r="E28" s="13">
        <v>140</v>
      </c>
      <c r="F28" s="13" t="s">
        <v>208</v>
      </c>
    </row>
    <row r="29" spans="1:6" ht="16.2" x14ac:dyDescent="0.25">
      <c r="A29" s="38"/>
      <c r="B29" s="36"/>
      <c r="C29" s="13" t="s">
        <v>237</v>
      </c>
      <c r="D29" s="13" t="s">
        <v>265</v>
      </c>
      <c r="E29" s="13">
        <v>46.64</v>
      </c>
      <c r="F29" s="13" t="s">
        <v>208</v>
      </c>
    </row>
    <row r="30" spans="1:6" ht="16.8" x14ac:dyDescent="0.25">
      <c r="A30" s="38"/>
      <c r="B30" s="37"/>
      <c r="C30" s="13" t="s">
        <v>238</v>
      </c>
      <c r="D30" s="13" t="s">
        <v>266</v>
      </c>
      <c r="E30" s="13">
        <v>8.08</v>
      </c>
      <c r="F30" s="13" t="s">
        <v>208</v>
      </c>
    </row>
    <row r="31" spans="1:6" ht="16.2" x14ac:dyDescent="0.25">
      <c r="A31" s="38"/>
      <c r="B31" s="35" t="s">
        <v>230</v>
      </c>
      <c r="C31" s="13" t="s">
        <v>234</v>
      </c>
      <c r="D31" s="13" t="s">
        <v>257</v>
      </c>
      <c r="E31" s="13">
        <v>444</v>
      </c>
      <c r="F31" s="13" t="s">
        <v>208</v>
      </c>
    </row>
    <row r="32" spans="1:6" ht="16.2" x14ac:dyDescent="0.25">
      <c r="A32" s="38"/>
      <c r="B32" s="36"/>
      <c r="C32" s="13" t="s">
        <v>236</v>
      </c>
      <c r="D32" s="13" t="s">
        <v>258</v>
      </c>
      <c r="E32" s="13">
        <v>210</v>
      </c>
      <c r="F32" s="13" t="s">
        <v>208</v>
      </c>
    </row>
    <row r="33" spans="1:6" ht="16.2" x14ac:dyDescent="0.25">
      <c r="A33" s="38"/>
      <c r="B33" s="36"/>
      <c r="C33" s="13" t="s">
        <v>237</v>
      </c>
      <c r="D33" s="13" t="s">
        <v>259</v>
      </c>
      <c r="E33" s="13">
        <v>69.959999999999994</v>
      </c>
      <c r="F33" s="13" t="s">
        <v>208</v>
      </c>
    </row>
    <row r="34" spans="1:6" ht="16.8" x14ac:dyDescent="0.25">
      <c r="A34" s="38"/>
      <c r="B34" s="37"/>
      <c r="C34" s="13" t="s">
        <v>238</v>
      </c>
      <c r="D34" s="13" t="s">
        <v>260</v>
      </c>
      <c r="E34" s="13">
        <v>12.12</v>
      </c>
      <c r="F34" s="13" t="s">
        <v>208</v>
      </c>
    </row>
    <row r="35" spans="1:6" ht="15.6" x14ac:dyDescent="0.25">
      <c r="A35" s="33" t="s">
        <v>286</v>
      </c>
      <c r="B35" s="33"/>
      <c r="C35" s="33"/>
      <c r="D35" s="33"/>
      <c r="E35" s="33"/>
      <c r="F35" s="33"/>
    </row>
    <row r="36" spans="1:6" ht="16.2" x14ac:dyDescent="0.25">
      <c r="A36" s="13" t="s">
        <v>233</v>
      </c>
      <c r="B36" s="39" t="s">
        <v>150</v>
      </c>
      <c r="C36" s="40"/>
      <c r="D36" s="13" t="s">
        <v>284</v>
      </c>
      <c r="E36" s="13">
        <v>19623.240000000002</v>
      </c>
      <c r="F36" s="13" t="s">
        <v>208</v>
      </c>
    </row>
    <row r="37" spans="1:6" ht="16.2" x14ac:dyDescent="0.25">
      <c r="A37" s="38" t="s">
        <v>232</v>
      </c>
      <c r="B37" s="39" t="s">
        <v>188</v>
      </c>
      <c r="C37" s="40"/>
      <c r="D37" s="13" t="s">
        <v>273</v>
      </c>
      <c r="E37" s="13">
        <v>981.16</v>
      </c>
      <c r="F37" s="13" t="s">
        <v>208</v>
      </c>
    </row>
    <row r="38" spans="1:6" ht="16.2" x14ac:dyDescent="0.25">
      <c r="A38" s="38"/>
      <c r="B38" s="39" t="s">
        <v>184</v>
      </c>
      <c r="C38" s="40"/>
      <c r="D38" s="13" t="s">
        <v>274</v>
      </c>
      <c r="E38" s="13">
        <v>1510.99</v>
      </c>
      <c r="F38" s="13" t="s">
        <v>208</v>
      </c>
    </row>
    <row r="39" spans="1:6" ht="16.2" x14ac:dyDescent="0.25">
      <c r="A39" s="38" t="s">
        <v>231</v>
      </c>
      <c r="B39" s="39" t="s">
        <v>188</v>
      </c>
      <c r="C39" s="40"/>
      <c r="D39" s="13" t="s">
        <v>273</v>
      </c>
      <c r="E39" s="13">
        <v>981.16</v>
      </c>
      <c r="F39" s="13" t="s">
        <v>208</v>
      </c>
    </row>
    <row r="40" spans="1:6" ht="16.2" x14ac:dyDescent="0.25">
      <c r="A40" s="38"/>
      <c r="B40" s="39" t="s">
        <v>189</v>
      </c>
      <c r="C40" s="40"/>
      <c r="D40" s="13" t="s">
        <v>275</v>
      </c>
      <c r="E40" s="13">
        <v>3021.98</v>
      </c>
      <c r="F40" s="13" t="s">
        <v>208</v>
      </c>
    </row>
    <row r="41" spans="1:6" ht="15.6" x14ac:dyDescent="0.25">
      <c r="A41" s="33" t="s">
        <v>287</v>
      </c>
      <c r="B41" s="33"/>
      <c r="C41" s="33"/>
      <c r="D41" s="33"/>
      <c r="E41" s="33"/>
      <c r="F41" s="33"/>
    </row>
    <row r="42" spans="1:6" ht="16.2" x14ac:dyDescent="0.25">
      <c r="A42" s="38" t="s">
        <v>233</v>
      </c>
      <c r="B42" s="35" t="s">
        <v>188</v>
      </c>
      <c r="C42" s="13" t="s">
        <v>240</v>
      </c>
      <c r="D42" s="13" t="s">
        <v>226</v>
      </c>
      <c r="E42" s="13">
        <v>-14040</v>
      </c>
      <c r="F42" s="13" t="s">
        <v>208</v>
      </c>
    </row>
    <row r="43" spans="1:6" ht="16.2" x14ac:dyDescent="0.25">
      <c r="A43" s="38"/>
      <c r="B43" s="36"/>
      <c r="C43" s="13" t="s">
        <v>239</v>
      </c>
      <c r="D43" s="13" t="s">
        <v>227</v>
      </c>
      <c r="E43" s="13">
        <v>-5880</v>
      </c>
      <c r="F43" s="13" t="s">
        <v>208</v>
      </c>
    </row>
    <row r="44" spans="1:6" ht="16.2" x14ac:dyDescent="0.25">
      <c r="A44" s="38"/>
      <c r="B44" s="37"/>
      <c r="C44" s="13" t="s">
        <v>241</v>
      </c>
      <c r="D44" s="13" t="s">
        <v>228</v>
      </c>
      <c r="E44" s="13">
        <v>2985</v>
      </c>
      <c r="F44" s="13" t="s">
        <v>208</v>
      </c>
    </row>
    <row r="45" spans="1:6" ht="16.2" x14ac:dyDescent="0.25">
      <c r="A45" s="38"/>
      <c r="B45" s="35" t="s">
        <v>230</v>
      </c>
      <c r="C45" s="13" t="s">
        <v>240</v>
      </c>
      <c r="D45" s="13" t="s">
        <v>255</v>
      </c>
      <c r="E45" s="13">
        <v>-1123.2</v>
      </c>
      <c r="F45" s="13" t="s">
        <v>208</v>
      </c>
    </row>
    <row r="46" spans="1:6" ht="16.2" x14ac:dyDescent="0.25">
      <c r="A46" s="38"/>
      <c r="B46" s="37"/>
      <c r="C46" s="13" t="s">
        <v>241</v>
      </c>
      <c r="D46" s="13" t="s">
        <v>256</v>
      </c>
      <c r="E46" s="13">
        <v>477.6</v>
      </c>
      <c r="F46" s="13" t="s">
        <v>208</v>
      </c>
    </row>
    <row r="47" spans="1:6" ht="16.2" x14ac:dyDescent="0.25">
      <c r="A47" s="38" t="s">
        <v>232</v>
      </c>
      <c r="B47" s="35" t="s">
        <v>188</v>
      </c>
      <c r="C47" s="13" t="s">
        <v>240</v>
      </c>
      <c r="D47" s="13" t="s">
        <v>248</v>
      </c>
      <c r="E47" s="13">
        <v>-2808</v>
      </c>
      <c r="F47" s="13" t="s">
        <v>208</v>
      </c>
    </row>
    <row r="48" spans="1:6" ht="16.2" x14ac:dyDescent="0.25">
      <c r="A48" s="38"/>
      <c r="B48" s="36"/>
      <c r="C48" s="13" t="s">
        <v>239</v>
      </c>
      <c r="D48" s="13" t="s">
        <v>249</v>
      </c>
      <c r="E48" s="13">
        <v>-1176</v>
      </c>
      <c r="F48" s="13" t="s">
        <v>208</v>
      </c>
    </row>
    <row r="49" spans="1:6" ht="16.2" x14ac:dyDescent="0.25">
      <c r="A49" s="38"/>
      <c r="B49" s="37"/>
      <c r="C49" s="13" t="s">
        <v>241</v>
      </c>
      <c r="D49" s="13" t="s">
        <v>250</v>
      </c>
      <c r="E49" s="13">
        <v>597</v>
      </c>
      <c r="F49" s="13" t="s">
        <v>208</v>
      </c>
    </row>
    <row r="50" spans="1:6" ht="16.2" x14ac:dyDescent="0.25">
      <c r="A50" s="38"/>
      <c r="B50" s="35" t="s">
        <v>189</v>
      </c>
      <c r="C50" s="13" t="s">
        <v>240</v>
      </c>
      <c r="D50" s="13" t="s">
        <v>206</v>
      </c>
      <c r="E50" s="13">
        <v>-409.5</v>
      </c>
      <c r="F50" s="13" t="s">
        <v>208</v>
      </c>
    </row>
    <row r="51" spans="1:6" ht="16.2" x14ac:dyDescent="0.25">
      <c r="A51" s="38"/>
      <c r="B51" s="37"/>
      <c r="C51" s="13" t="s">
        <v>241</v>
      </c>
      <c r="D51" s="13" t="s">
        <v>214</v>
      </c>
      <c r="E51" s="13">
        <v>296.10000000000002</v>
      </c>
      <c r="F51" s="13" t="s">
        <v>208</v>
      </c>
    </row>
    <row r="52" spans="1:6" ht="16.2" x14ac:dyDescent="0.25">
      <c r="A52" s="38" t="s">
        <v>231</v>
      </c>
      <c r="B52" s="35" t="s">
        <v>188</v>
      </c>
      <c r="C52" s="13" t="s">
        <v>240</v>
      </c>
      <c r="D52" s="13" t="s">
        <v>248</v>
      </c>
      <c r="E52" s="13">
        <v>-2808</v>
      </c>
      <c r="F52" s="13" t="s">
        <v>208</v>
      </c>
    </row>
    <row r="53" spans="1:6" ht="16.2" x14ac:dyDescent="0.25">
      <c r="A53" s="38"/>
      <c r="B53" s="36"/>
      <c r="C53" s="13" t="s">
        <v>239</v>
      </c>
      <c r="D53" s="13" t="s">
        <v>249</v>
      </c>
      <c r="E53" s="13">
        <v>-1176</v>
      </c>
      <c r="F53" s="13" t="s">
        <v>208</v>
      </c>
    </row>
    <row r="54" spans="1:6" ht="16.2" x14ac:dyDescent="0.25">
      <c r="A54" s="38"/>
      <c r="B54" s="37"/>
      <c r="C54" s="13" t="s">
        <v>241</v>
      </c>
      <c r="D54" s="13" t="s">
        <v>250</v>
      </c>
      <c r="E54" s="13">
        <v>597</v>
      </c>
      <c r="F54" s="13" t="s">
        <v>208</v>
      </c>
    </row>
    <row r="55" spans="1:6" ht="16.2" x14ac:dyDescent="0.25">
      <c r="A55" s="38"/>
      <c r="B55" s="35" t="s">
        <v>189</v>
      </c>
      <c r="C55" s="13" t="s">
        <v>240</v>
      </c>
      <c r="D55" s="13" t="s">
        <v>267</v>
      </c>
      <c r="E55" s="13">
        <v>-187.2</v>
      </c>
      <c r="F55" s="13" t="s">
        <v>208</v>
      </c>
    </row>
    <row r="56" spans="1:6" ht="16.2" x14ac:dyDescent="0.25">
      <c r="A56" s="38"/>
      <c r="B56" s="37"/>
      <c r="C56" s="13" t="s">
        <v>241</v>
      </c>
      <c r="D56" s="13" t="s">
        <v>268</v>
      </c>
      <c r="E56" s="13">
        <v>79.599999999999994</v>
      </c>
      <c r="F56" s="13" t="s">
        <v>208</v>
      </c>
    </row>
    <row r="57" spans="1:6" ht="16.2" x14ac:dyDescent="0.25">
      <c r="A57" s="38"/>
      <c r="B57" s="35" t="s">
        <v>230</v>
      </c>
      <c r="C57" s="13" t="s">
        <v>240</v>
      </c>
      <c r="D57" s="13" t="s">
        <v>261</v>
      </c>
      <c r="E57" s="13">
        <v>-280.8</v>
      </c>
      <c r="F57" s="13" t="s">
        <v>208</v>
      </c>
    </row>
    <row r="58" spans="1:6" ht="16.2" x14ac:dyDescent="0.25">
      <c r="A58" s="38"/>
      <c r="B58" s="37"/>
      <c r="C58" s="13" t="s">
        <v>241</v>
      </c>
      <c r="D58" s="13" t="s">
        <v>262</v>
      </c>
      <c r="E58" s="13">
        <v>119.4</v>
      </c>
      <c r="F58" s="13" t="s">
        <v>208</v>
      </c>
    </row>
  </sheetData>
  <mergeCells count="31">
    <mergeCell ref="A1:F1"/>
    <mergeCell ref="A3:F3"/>
    <mergeCell ref="A35:F35"/>
    <mergeCell ref="A41:F41"/>
    <mergeCell ref="A37:A38"/>
    <mergeCell ref="B18:B21"/>
    <mergeCell ref="B22:B26"/>
    <mergeCell ref="B27:B30"/>
    <mergeCell ref="B31:B34"/>
    <mergeCell ref="A47:A51"/>
    <mergeCell ref="A52:A58"/>
    <mergeCell ref="B4:B8"/>
    <mergeCell ref="B36:C36"/>
    <mergeCell ref="B37:C37"/>
    <mergeCell ref="B38:C38"/>
    <mergeCell ref="B39:C39"/>
    <mergeCell ref="B40:C40"/>
    <mergeCell ref="B9:B12"/>
    <mergeCell ref="B13:B17"/>
    <mergeCell ref="A39:A40"/>
    <mergeCell ref="A4:A12"/>
    <mergeCell ref="A22:A34"/>
    <mergeCell ref="A13:A21"/>
    <mergeCell ref="A42:A46"/>
    <mergeCell ref="B57:B58"/>
    <mergeCell ref="B42:B44"/>
    <mergeCell ref="B47:B49"/>
    <mergeCell ref="B50:B51"/>
    <mergeCell ref="B52:B54"/>
    <mergeCell ref="B55:B56"/>
    <mergeCell ref="B45:B4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Table S1</vt:lpstr>
      <vt:lpstr>Table S2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2025-04-04T11:09:12Z</dcterms:modified>
</cp:coreProperties>
</file>